
<file path=[Content_Types].xml><?xml version="1.0" encoding="utf-8"?>
<Types xmlns="http://schemas.openxmlformats.org/package/2006/content-types">
  <Default Extension="bin" ContentType="application/vnd.openxmlformats-officedocument.oleObjec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defaultThemeVersion="202300"/>
  <mc:AlternateContent xmlns:mc="http://schemas.openxmlformats.org/markup-compatibility/2006">
    <mc:Choice Requires="x15">
      <x15ac:absPath xmlns:x15ac="http://schemas.microsoft.com/office/spreadsheetml/2010/11/ac" url="/Users/frankametefe/Library/CloudStorage/Dropbox/UCT/Teaching - Dropbox/CON3052S - Property Economics II/2024 CON3052S/Spreadsheets/Covariance, Correlation and Regression Analysis/Multiple Regression Analysis/"/>
    </mc:Choice>
  </mc:AlternateContent>
  <xr:revisionPtr revIDLastSave="0" documentId="13_ncr:1_{F6F01B59-DCDA-DE4B-BD07-1ED4596B6872}" xr6:coauthVersionLast="47" xr6:coauthVersionMax="47" xr10:uidLastSave="{00000000-0000-0000-0000-000000000000}"/>
  <bookViews>
    <workbookView xWindow="0" yWindow="500" windowWidth="28800" windowHeight="17500" activeTab="1" xr2:uid="{A65425C0-2DA7-994D-B817-980D37890445}"/>
  </bookViews>
  <sheets>
    <sheet name="Group Task 1 - Data" sheetId="2" r:id="rId1"/>
    <sheet name="Group Task 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1" l="1"/>
  <c r="B24" i="1"/>
  <c r="B29" i="1"/>
  <c r="B28" i="1"/>
  <c r="B27" i="1"/>
  <c r="B26" i="1"/>
  <c r="B25" i="1"/>
  <c r="B23" i="1"/>
  <c r="B20" i="1"/>
  <c r="B19" i="1"/>
  <c r="M18" i="1"/>
  <c r="N18" i="1"/>
  <c r="P18" i="1"/>
  <c r="Q18" i="1"/>
  <c r="P17" i="1"/>
  <c r="Q17" i="1"/>
  <c r="Q4" i="1"/>
  <c r="Q5" i="1"/>
  <c r="Q6" i="1"/>
  <c r="Q7" i="1"/>
  <c r="Q8" i="1"/>
  <c r="Q9" i="1"/>
  <c r="Q10" i="1"/>
  <c r="Q11" i="1"/>
  <c r="Q12" i="1"/>
  <c r="Q13" i="1"/>
  <c r="Q14" i="1"/>
  <c r="Q3" i="1"/>
  <c r="P4" i="1"/>
  <c r="P5" i="1"/>
  <c r="P6" i="1"/>
  <c r="P7" i="1"/>
  <c r="P8" i="1"/>
  <c r="P9" i="1"/>
  <c r="P10" i="1"/>
  <c r="P11" i="1"/>
  <c r="P12" i="1"/>
  <c r="P13" i="1"/>
  <c r="P14" i="1"/>
  <c r="P3" i="1"/>
  <c r="M17" i="1"/>
  <c r="N17" i="1"/>
  <c r="N4" i="1"/>
  <c r="N5" i="1"/>
  <c r="N6" i="1"/>
  <c r="N7" i="1"/>
  <c r="N8" i="1"/>
  <c r="N9" i="1"/>
  <c r="N10" i="1"/>
  <c r="N11" i="1"/>
  <c r="N12" i="1"/>
  <c r="N13" i="1"/>
  <c r="N14" i="1"/>
  <c r="N3" i="1"/>
  <c r="M4" i="1"/>
  <c r="M5" i="1"/>
  <c r="M6" i="1"/>
  <c r="M7" i="1"/>
  <c r="M8" i="1"/>
  <c r="M9" i="1"/>
  <c r="M10" i="1"/>
  <c r="M11" i="1"/>
  <c r="M12" i="1"/>
  <c r="M13" i="1"/>
  <c r="M14" i="1"/>
  <c r="M3" i="1"/>
  <c r="C17" i="1"/>
  <c r="D17" i="1"/>
  <c r="E17" i="1"/>
  <c r="F17" i="1"/>
  <c r="G17" i="1"/>
  <c r="H17" i="1"/>
  <c r="J17" i="1"/>
  <c r="K17" i="1"/>
  <c r="B17" i="1"/>
  <c r="C18" i="1"/>
  <c r="D18" i="1"/>
  <c r="E18" i="1"/>
  <c r="F18" i="1"/>
  <c r="G18" i="1"/>
  <c r="H18" i="1"/>
  <c r="J18" i="1"/>
  <c r="K18" i="1"/>
  <c r="B18" i="1"/>
  <c r="K4" i="1"/>
  <c r="K5" i="1"/>
  <c r="K6" i="1"/>
  <c r="K7" i="1"/>
  <c r="K8" i="1"/>
  <c r="K9" i="1"/>
  <c r="K10" i="1"/>
  <c r="K11" i="1"/>
  <c r="K12" i="1"/>
  <c r="K13" i="1"/>
  <c r="K14" i="1"/>
  <c r="K3" i="1"/>
  <c r="J4" i="1"/>
  <c r="J5" i="1"/>
  <c r="J6" i="1"/>
  <c r="J7" i="1"/>
  <c r="J8" i="1"/>
  <c r="J9" i="1"/>
  <c r="J10" i="1"/>
  <c r="J11" i="1"/>
  <c r="J12" i="1"/>
  <c r="J13" i="1"/>
  <c r="J14" i="1"/>
  <c r="J3" i="1"/>
  <c r="B4" i="1" l="1"/>
  <c r="C4" i="1"/>
  <c r="D4" i="1"/>
  <c r="E4" i="1"/>
  <c r="F4" i="1"/>
  <c r="G4" i="1"/>
  <c r="H4" i="1"/>
  <c r="B5" i="1"/>
  <c r="C5" i="1"/>
  <c r="D5" i="1"/>
  <c r="E5" i="1"/>
  <c r="F5" i="1"/>
  <c r="G5" i="1"/>
  <c r="H5" i="1"/>
  <c r="B6" i="1"/>
  <c r="C6" i="1"/>
  <c r="D6" i="1"/>
  <c r="E6" i="1"/>
  <c r="F6" i="1"/>
  <c r="G6" i="1"/>
  <c r="H6" i="1"/>
  <c r="B7" i="1"/>
  <c r="C7" i="1"/>
  <c r="D7" i="1"/>
  <c r="E7" i="1"/>
  <c r="F7" i="1"/>
  <c r="G7" i="1"/>
  <c r="H7" i="1"/>
  <c r="B8" i="1"/>
  <c r="C8" i="1"/>
  <c r="D8" i="1"/>
  <c r="E8" i="1"/>
  <c r="F8" i="1"/>
  <c r="G8" i="1"/>
  <c r="H8" i="1"/>
  <c r="B9" i="1"/>
  <c r="C9" i="1"/>
  <c r="D9" i="1"/>
  <c r="E9" i="1"/>
  <c r="F9" i="1"/>
  <c r="G9" i="1"/>
  <c r="H9" i="1"/>
  <c r="B10" i="1"/>
  <c r="C10" i="1"/>
  <c r="D10" i="1"/>
  <c r="E10" i="1"/>
  <c r="F10" i="1"/>
  <c r="G10" i="1"/>
  <c r="H10" i="1"/>
  <c r="B11" i="1"/>
  <c r="C11" i="1"/>
  <c r="D11" i="1"/>
  <c r="E11" i="1"/>
  <c r="F11" i="1"/>
  <c r="G11" i="1"/>
  <c r="H11" i="1"/>
  <c r="B12" i="1"/>
  <c r="C12" i="1"/>
  <c r="D12" i="1"/>
  <c r="E12" i="1"/>
  <c r="F12" i="1"/>
  <c r="G12" i="1"/>
  <c r="H12" i="1"/>
  <c r="B13" i="1"/>
  <c r="C13" i="1"/>
  <c r="D13" i="1"/>
  <c r="E13" i="1"/>
  <c r="F13" i="1"/>
  <c r="G13" i="1"/>
  <c r="H13" i="1"/>
  <c r="B14" i="1"/>
  <c r="C14" i="1"/>
  <c r="D14" i="1"/>
  <c r="E14" i="1"/>
  <c r="F14" i="1"/>
  <c r="G14" i="1"/>
  <c r="H14" i="1"/>
  <c r="C3" i="1"/>
  <c r="D3" i="1"/>
  <c r="E3" i="1"/>
  <c r="F3" i="1"/>
  <c r="G3" i="1"/>
  <c r="H3" i="1"/>
  <c r="B3" i="1"/>
  <c r="A4" i="1"/>
  <c r="A5" i="1"/>
  <c r="A6" i="1"/>
  <c r="A7" i="1"/>
  <c r="A8" i="1"/>
  <c r="A9" i="1"/>
  <c r="A10" i="1"/>
  <c r="A11" i="1"/>
  <c r="A12" i="1"/>
  <c r="A13" i="1"/>
  <c r="A14" i="1"/>
  <c r="A3" i="1"/>
  <c r="B2" i="1"/>
  <c r="C2" i="1"/>
  <c r="D2" i="1"/>
  <c r="E2" i="1"/>
  <c r="F2" i="1"/>
  <c r="G2" i="1"/>
  <c r="H2" i="1"/>
  <c r="A2" i="1"/>
</calcChain>
</file>

<file path=xl/sharedStrings.xml><?xml version="1.0" encoding="utf-8"?>
<sst xmlns="http://schemas.openxmlformats.org/spreadsheetml/2006/main" count="88" uniqueCount="68">
  <si>
    <t>CORRELATION MATRIX - EVIEWS</t>
  </si>
  <si>
    <t>SUMMARY MULTIPLE REGRESSION OUTPUT: EVIEWS</t>
  </si>
  <si>
    <t xml:space="preserve">Solution: Consider dropping variables such as CONSUMER and PURCHASE from the model. </t>
  </si>
  <si>
    <t xml:space="preserve">Consumer debt is highly correlated with DJIA, GNP and Purchase. GNP is also highly correlated with Purchase. INTEREST is highly correlated with CRUDE. These high correlations point to the presence of multicollinearity in the multiple regression model. </t>
  </si>
  <si>
    <t>CONSUMER</t>
  </si>
  <si>
    <t>PURCHASE</t>
  </si>
  <si>
    <t>GNP</t>
  </si>
  <si>
    <t>DJIA</t>
  </si>
  <si>
    <t>INTEREST</t>
  </si>
  <si>
    <t>CRUDE</t>
  </si>
  <si>
    <t>CORRELATION MATRIX - EXCEL</t>
  </si>
  <si>
    <t xml:space="preserve">The results show that GNP, PURCHASE and CONSUMER have a statistically significant effect on foreign investments. </t>
  </si>
  <si>
    <t>Intercept</t>
  </si>
  <si>
    <t>Upper 95.0%</t>
  </si>
  <si>
    <t>Lower 95.0%</t>
  </si>
  <si>
    <t>Upper 95%</t>
  </si>
  <si>
    <t>Lower 95%</t>
  </si>
  <si>
    <t>P-value</t>
  </si>
  <si>
    <t>t Stat</t>
  </si>
  <si>
    <t>Standard Error</t>
  </si>
  <si>
    <t>Coefficients</t>
  </si>
  <si>
    <t>Total</t>
  </si>
  <si>
    <t>Reference: Statistical Abstract of the United States 103rd and 109th ediiton</t>
  </si>
  <si>
    <t>Residual</t>
  </si>
  <si>
    <t>CONSUMER DEBT = consumer debt/billions of dollars</t>
  </si>
  <si>
    <t>Regression</t>
  </si>
  <si>
    <t>PURCHASE = purchasing power U.S. dollar (1983 base)</t>
  </si>
  <si>
    <t>Significance F</t>
  </si>
  <si>
    <t>F</t>
  </si>
  <si>
    <t>MS</t>
  </si>
  <si>
    <t>SS</t>
  </si>
  <si>
    <t>df</t>
  </si>
  <si>
    <t>GNP = GNP/billions of dollars</t>
  </si>
  <si>
    <t>ANOVA</t>
  </si>
  <si>
    <t>DOW JONES INDUSTRIAL AVERAGE = Dow Jones industrial average</t>
  </si>
  <si>
    <t>FOREIGN = foreign investments in properties/billions of dollars</t>
  </si>
  <si>
    <t>Observations</t>
  </si>
  <si>
    <t>INTEREST = % interest on ten yr. U.S. treasury notes</t>
  </si>
  <si>
    <t>CRUDE = dollars/barrel crude oil</t>
  </si>
  <si>
    <t>Adjusted R Square</t>
  </si>
  <si>
    <t>U.S.. economic data 1976 to 1987</t>
  </si>
  <si>
    <t>R Square</t>
  </si>
  <si>
    <t>Multiple R</t>
  </si>
  <si>
    <t>Regression Statistics</t>
  </si>
  <si>
    <t>FOREIGN (Y)</t>
  </si>
  <si>
    <t>YEAR</t>
  </si>
  <si>
    <t>(y-y̅)²</t>
  </si>
  <si>
    <t>ŷ = α + βx</t>
  </si>
  <si>
    <t>y-ŷ</t>
  </si>
  <si>
    <t>ŷ-E(ŷ)</t>
  </si>
  <si>
    <r>
      <t>[ŷ-E(ŷ)]</t>
    </r>
    <r>
      <rPr>
        <b/>
        <vertAlign val="superscript"/>
        <sz val="11"/>
        <color theme="1"/>
        <rFont val="Calibri"/>
        <family val="2"/>
      </rPr>
      <t>2</t>
    </r>
  </si>
  <si>
    <t>y-y̅</t>
  </si>
  <si>
    <t>SUMMARY OUTPUT</t>
  </si>
  <si>
    <t>RESIDUAL OUTPUT</t>
  </si>
  <si>
    <t>Observation</t>
  </si>
  <si>
    <t>Predicted FOREIGN (Y)</t>
  </si>
  <si>
    <t>Residuals</t>
  </si>
  <si>
    <t xml:space="preserve">Sum = </t>
  </si>
  <si>
    <t xml:space="preserve">Average = </t>
  </si>
  <si>
    <t>n</t>
  </si>
  <si>
    <t>k</t>
  </si>
  <si>
    <r>
      <t>1-R</t>
    </r>
    <r>
      <rPr>
        <vertAlign val="superscript"/>
        <sz val="11"/>
        <color theme="1"/>
        <rFont val="Calibri"/>
        <family val="2"/>
      </rPr>
      <t>2</t>
    </r>
  </si>
  <si>
    <t>n-1</t>
  </si>
  <si>
    <t>n-k-1</t>
  </si>
  <si>
    <r>
      <t>Adjusted R</t>
    </r>
    <r>
      <rPr>
        <vertAlign val="superscript"/>
        <sz val="11"/>
        <color rgb="FFFF0000"/>
        <rFont val="Calibri"/>
        <family val="2"/>
      </rPr>
      <t>2</t>
    </r>
  </si>
  <si>
    <t>Residual sum of squares</t>
  </si>
  <si>
    <t>Total sum of squares</t>
  </si>
  <si>
    <r>
      <t>R</t>
    </r>
    <r>
      <rPr>
        <vertAlign val="superscript"/>
        <sz val="11"/>
        <color rgb="FFFF0000"/>
        <rFont val="Calibri"/>
        <family val="2"/>
      </rPr>
      <t>2</t>
    </r>
    <r>
      <rPr>
        <sz val="11"/>
        <color rgb="FFFF0000"/>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</si>
</sst>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quot;R&quot;#,##0;[Red]\-&quot;R&quot;#,##0"/>
  </numFmts>
  <fonts count="16" x14ac:knownFonts="1">
    <font>
      <sz val="11"/>
      <color theme="1"/>
      <name val="Aptos Narrow"/>
      <scheme val="minor"/>
    </font>
    <font>
      <sz val="11"/>
      <color theme="1"/>
      <name val="Calibri"/>
      <family val="2"/>
    </font>
    <font>
      <sz val="11"/>
      <color rgb="FFFF0000"/>
      <name val="Calibri"/>
      <family val="2"/>
    </font>
    <font>
      <b/>
      <sz val="11"/>
      <color theme="1"/>
      <name val="Aptos Narrow"/>
      <family val="2"/>
      <scheme val="minor"/>
    </font>
    <font>
      <sz val="11"/>
      <color rgb="FFFF0000"/>
      <name val="Aptos Narrow"/>
      <family val="2"/>
      <scheme val="minor"/>
    </font>
    <font>
      <i/>
      <sz val="11"/>
      <color theme="1"/>
      <name val="Calibri"/>
      <family val="2"/>
    </font>
    <font>
      <i/>
      <sz val="11"/>
      <color theme="1"/>
      <name val="Aptos Narrow"/>
      <family val="2"/>
      <scheme val="minor"/>
    </font>
    <font>
      <sz val="11"/>
      <color theme="1"/>
      <name val="Aptos Narrow"/>
      <family val="2"/>
      <scheme val="minor"/>
    </font>
    <font>
      <sz val="11"/>
      <color theme="1"/>
      <name val="Aptos Narrow"/>
      <scheme val="minor"/>
    </font>
    <font>
      <b/>
      <sz val="11"/>
      <color theme="1"/>
      <name val="Calibri"/>
      <family val="2"/>
    </font>
    <font>
      <b/>
      <sz val="11"/>
      <color rgb="FFFF0000"/>
      <name val="Calibri"/>
      <family val="2"/>
    </font>
    <font>
      <b/>
      <vertAlign val="superscript"/>
      <sz val="11"/>
      <color theme="1"/>
      <name val="Calibri"/>
      <family val="2"/>
    </font>
    <font>
      <i/>
      <sz val="11"/>
      <color theme="1"/>
      <name val="Aptos Narrow"/>
      <scheme val="minor"/>
    </font>
    <font>
      <vertAlign val="superscript"/>
      <sz val="11"/>
      <color rgb="FFFF0000"/>
      <name val="Calibri"/>
      <family val="2"/>
    </font>
    <font>
      <vertAlign val="superscript"/>
      <sz val="11"/>
      <color theme="1"/>
      <name val="Calibri"/>
      <family val="2"/>
    </font>
    <font>
      <sz val="11"/>
      <color rgb="FFFF0000"/>
      <name val="Aptos Narrow"/>
      <scheme val="minor"/>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thin">
        <color indexed="64"/>
      </bottom>
      <diagonal/>
    </border>
  </borders>
  <cellStyleXfs count="2">
    <xf numFmtId="0" fontId="0" fillId="0" borderId="0"/>
    <xf numFmtId="43" fontId="8" fillId="0" borderId="0" applyFont="0" applyFill="0" applyBorder="0" applyAlignment="0" applyProtection="0"/>
  </cellStyleXfs>
  <cellXfs count="22">
    <xf numFmtId="0" fontId="0" fillId="0" borderId="0" xfId="0"/>
    <xf numFmtId="0" fontId="3" fillId="0" borderId="0" xfId="0" applyFont="1"/>
    <xf numFmtId="0" fontId="1" fillId="0" borderId="0" xfId="0" applyFont="1"/>
    <xf numFmtId="0" fontId="4" fillId="0" borderId="0" xfId="0" applyFont="1"/>
    <xf numFmtId="0" fontId="5" fillId="0" borderId="0" xfId="0" applyFont="1" applyAlignment="1">
      <alignment horizontal="center"/>
    </xf>
    <xf numFmtId="0" fontId="0" fillId="0" borderId="1" xfId="0" applyBorder="1"/>
    <xf numFmtId="0" fontId="4" fillId="0" borderId="1" xfId="0" applyFont="1" applyBorder="1"/>
    <xf numFmtId="0" fontId="6" fillId="0" borderId="2" xfId="0" applyFont="1" applyBorder="1" applyAlignment="1">
      <alignment horizontal="center"/>
    </xf>
    <xf numFmtId="0" fontId="2" fillId="0" borderId="0" xfId="0" applyFont="1"/>
    <xf numFmtId="0" fontId="7" fillId="0" borderId="0" xfId="0" applyFont="1"/>
    <xf numFmtId="0" fontId="6" fillId="0" borderId="0" xfId="0" applyFont="1" applyAlignment="1">
      <alignment horizontal="centerContinuous"/>
    </xf>
    <xf numFmtId="0" fontId="6" fillId="0" borderId="0" xfId="0" applyFont="1" applyAlignment="1">
      <alignment horizontal="center"/>
    </xf>
    <xf numFmtId="43" fontId="10" fillId="0" borderId="0" xfId="1" applyFont="1" applyAlignment="1">
      <alignment horizontal="right"/>
    </xf>
    <xf numFmtId="0" fontId="9" fillId="0" borderId="0" xfId="0" applyFont="1" applyAlignment="1">
      <alignment horizontal="right"/>
    </xf>
    <xf numFmtId="0" fontId="9" fillId="0" borderId="0" xfId="0" applyFont="1" applyAlignment="1">
      <alignment horizontal="center"/>
    </xf>
    <xf numFmtId="0" fontId="12" fillId="0" borderId="2" xfId="0" applyFont="1" applyBorder="1" applyAlignment="1">
      <alignment horizontal="center"/>
    </xf>
    <xf numFmtId="0" fontId="12" fillId="0" borderId="2" xfId="0" applyFont="1" applyBorder="1" applyAlignment="1">
      <alignment horizontal="centerContinuous"/>
    </xf>
    <xf numFmtId="0" fontId="0" fillId="0" borderId="0" xfId="0" applyAlignment="1">
      <alignment horizontal="right"/>
    </xf>
    <xf numFmtId="164" fontId="2" fillId="0" borderId="0" xfId="0" quotePrefix="1" applyNumberFormat="1" applyFont="1" applyAlignment="1">
      <alignment horizontal="right"/>
    </xf>
    <xf numFmtId="0" fontId="2" fillId="0" borderId="0" xfId="0" applyFont="1" applyAlignment="1">
      <alignment horizontal="right"/>
    </xf>
    <xf numFmtId="0" fontId="15" fillId="0" borderId="0" xfId="0" applyFont="1"/>
    <xf numFmtId="0" fontId="15" fillId="0" borderId="0" xfId="0" applyFont="1" applyAlignment="1">
      <alignment horizontal="righ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25400</xdr:colOff>
          <xdr:row>60</xdr:row>
          <xdr:rowOff>50800</xdr:rowOff>
        </xdr:from>
        <xdr:to>
          <xdr:col>24</xdr:col>
          <xdr:colOff>317500</xdr:colOff>
          <xdr:row>78</xdr:row>
          <xdr:rowOff>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81</xdr:row>
          <xdr:rowOff>165100</xdr:rowOff>
        </xdr:from>
        <xdr:to>
          <xdr:col>26</xdr:col>
          <xdr:colOff>723900</xdr:colOff>
          <xdr:row>91</xdr:row>
          <xdr:rowOff>88900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oneCellAnchor>
    <xdr:from>
      <xdr:col>5</xdr:col>
      <xdr:colOff>273050</xdr:colOff>
      <xdr:row>22</xdr:row>
      <xdr:rowOff>101600</xdr:rowOff>
    </xdr:from>
    <xdr:ext cx="2548583" cy="447302"/>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4565650" y="4038600"/>
              <a:ext cx="2548583" cy="4473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p>
                      <m:sSupPr>
                        <m:ctrlPr>
                          <a:rPr lang="en-GB" sz="1400" i="1" kern="1200">
                            <a:latin typeface="Cambria Math" panose="02040503050406030204" pitchFamily="18" charset="0"/>
                          </a:rPr>
                        </m:ctrlPr>
                      </m:sSupPr>
                      <m:e>
                        <m:r>
                          <a:rPr lang="en-US" sz="1400" b="0" i="1" kern="1200">
                            <a:latin typeface="Cambria Math" panose="02040503050406030204" pitchFamily="18" charset="0"/>
                          </a:rPr>
                          <m:t>𝑅</m:t>
                        </m:r>
                      </m:e>
                      <m:sup>
                        <m:r>
                          <a:rPr lang="en-US" sz="1400" b="0" i="1" kern="1200">
                            <a:latin typeface="Cambria Math" panose="02040503050406030204" pitchFamily="18" charset="0"/>
                          </a:rPr>
                          <m:t>2</m:t>
                        </m:r>
                      </m:sup>
                    </m:sSup>
                    <m:r>
                      <a:rPr lang="en-US" sz="1400" b="0" i="1" kern="1200">
                        <a:latin typeface="Cambria Math" panose="02040503050406030204" pitchFamily="18" charset="0"/>
                      </a:rPr>
                      <m:t>= </m:t>
                    </m:r>
                    <m:f>
                      <m:fPr>
                        <m:ctrlPr>
                          <a:rPr lang="en-US" sz="1400" b="0" i="1" kern="1200">
                            <a:latin typeface="Cambria Math" panose="02040503050406030204" pitchFamily="18" charset="0"/>
                          </a:rPr>
                        </m:ctrlPr>
                      </m:fPr>
                      <m:num>
                        <m:r>
                          <a:rPr lang="en-US" sz="1400" b="0" i="1" kern="1200">
                            <a:latin typeface="Cambria Math" panose="02040503050406030204" pitchFamily="18" charset="0"/>
                          </a:rPr>
                          <m:t>𝑅𝑒𝑠𝑖𝑑𝑢𝑎𝑙</m:t>
                        </m:r>
                        <m:r>
                          <a:rPr lang="en-US" sz="1400" b="0" i="1" kern="1200">
                            <a:latin typeface="Cambria Math" panose="02040503050406030204" pitchFamily="18" charset="0"/>
                          </a:rPr>
                          <m:t> </m:t>
                        </m:r>
                        <m:r>
                          <a:rPr lang="en-US" sz="1400" b="0" i="1" kern="1200">
                            <a:latin typeface="Cambria Math" panose="02040503050406030204" pitchFamily="18" charset="0"/>
                          </a:rPr>
                          <m:t>𝑆𝑢𝑚</m:t>
                        </m:r>
                        <m:r>
                          <a:rPr lang="en-US" sz="1400" b="0" i="1" kern="1200">
                            <a:latin typeface="Cambria Math" panose="02040503050406030204" pitchFamily="18" charset="0"/>
                          </a:rPr>
                          <m:t> </m:t>
                        </m:r>
                        <m:r>
                          <a:rPr lang="en-US" sz="1400" b="0" i="1" kern="1200">
                            <a:latin typeface="Cambria Math" panose="02040503050406030204" pitchFamily="18" charset="0"/>
                          </a:rPr>
                          <m:t>𝑜𝑓</m:t>
                        </m:r>
                        <m:r>
                          <a:rPr lang="en-US" sz="1400" b="0" i="1" kern="1200">
                            <a:latin typeface="Cambria Math" panose="02040503050406030204" pitchFamily="18" charset="0"/>
                          </a:rPr>
                          <m:t> </m:t>
                        </m:r>
                        <m:r>
                          <a:rPr lang="en-US" sz="1400" b="0" i="1" kern="1200">
                            <a:latin typeface="Cambria Math" panose="02040503050406030204" pitchFamily="18" charset="0"/>
                          </a:rPr>
                          <m:t>𝑆𝑞𝑢𝑎𝑟𝑒𝑠</m:t>
                        </m:r>
                      </m:num>
                      <m:den>
                        <m:r>
                          <a:rPr lang="en-US" sz="1400" b="0" i="1" kern="1200">
                            <a:latin typeface="Cambria Math" panose="02040503050406030204" pitchFamily="18" charset="0"/>
                          </a:rPr>
                          <m:t>𝑇𝑜𝑡𝑎𝑙</m:t>
                        </m:r>
                        <m:r>
                          <a:rPr lang="en-US" sz="1400" b="0" i="1" kern="1200">
                            <a:latin typeface="Cambria Math" panose="02040503050406030204" pitchFamily="18" charset="0"/>
                          </a:rPr>
                          <m:t> </m:t>
                        </m:r>
                        <m:r>
                          <a:rPr lang="en-US" sz="1400" b="0" i="1" kern="1200">
                            <a:latin typeface="Cambria Math" panose="02040503050406030204" pitchFamily="18" charset="0"/>
                          </a:rPr>
                          <m:t>𝑆𝑢𝑚</m:t>
                        </m:r>
                        <m:r>
                          <a:rPr lang="en-US" sz="1400" b="0" i="1" kern="1200">
                            <a:latin typeface="Cambria Math" panose="02040503050406030204" pitchFamily="18" charset="0"/>
                          </a:rPr>
                          <m:t> </m:t>
                        </m:r>
                        <m:r>
                          <a:rPr lang="en-US" sz="1400" b="0" i="1" kern="1200">
                            <a:latin typeface="Cambria Math" panose="02040503050406030204" pitchFamily="18" charset="0"/>
                          </a:rPr>
                          <m:t>𝑜𝑓</m:t>
                        </m:r>
                        <m:r>
                          <a:rPr lang="en-US" sz="1400" b="0" i="1" kern="1200">
                            <a:latin typeface="Cambria Math" panose="02040503050406030204" pitchFamily="18" charset="0"/>
                          </a:rPr>
                          <m:t> </m:t>
                        </m:r>
                        <m:r>
                          <a:rPr lang="en-US" sz="1400" b="0" i="1" kern="1200">
                            <a:latin typeface="Cambria Math" panose="02040503050406030204" pitchFamily="18" charset="0"/>
                          </a:rPr>
                          <m:t>𝑆𝑞𝑢𝑎𝑟𝑒𝑠</m:t>
                        </m:r>
                      </m:den>
                    </m:f>
                  </m:oMath>
                </m:oMathPara>
              </a14:m>
              <a:endParaRPr lang="en-GB" sz="1400" kern="1200"/>
            </a:p>
          </xdr:txBody>
        </xdr:sp>
      </mc:Choice>
      <mc:Fallback xmlns="">
        <xdr:sp macro="" textlink="">
          <xdr:nvSpPr>
            <xdr:cNvPr id="2" name="TextBox 1">
              <a:extLst>
                <a:ext uri="{FF2B5EF4-FFF2-40B4-BE49-F238E27FC236}">
                  <a16:creationId xmlns:a16="http://schemas.microsoft.com/office/drawing/2014/main" id="{240035C5-13E6-01DA-1C99-78D216FB72DB}"/>
                </a:ext>
              </a:extLst>
            </xdr:cNvPr>
            <xdr:cNvSpPr txBox="1"/>
          </xdr:nvSpPr>
          <xdr:spPr>
            <a:xfrm>
              <a:off x="4565650" y="4038600"/>
              <a:ext cx="2548583" cy="4473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400" b="0" i="0" kern="1200">
                  <a:latin typeface="Cambria Math" panose="02040503050406030204" pitchFamily="18" charset="0"/>
                </a:rPr>
                <a:t>𝑅</a:t>
              </a:r>
              <a:r>
                <a:rPr lang="en-GB" sz="1400" b="0" i="0" kern="1200">
                  <a:latin typeface="Cambria Math" panose="02040503050406030204" pitchFamily="18" charset="0"/>
                </a:rPr>
                <a:t>^</a:t>
              </a:r>
              <a:r>
                <a:rPr lang="en-US" sz="1400" b="0" i="0" kern="1200">
                  <a:latin typeface="Cambria Math" panose="02040503050406030204" pitchFamily="18" charset="0"/>
                </a:rPr>
                <a:t>2=  (𝑅𝑒𝑠𝑖𝑑𝑢𝑎𝑙 𝑆𝑢𝑚 𝑜𝑓 𝑆𝑞𝑢𝑎𝑟𝑒𝑠)/(𝑇𝑜𝑡𝑎𝑙 𝑆𝑢𝑚 𝑜𝑓 𝑆𝑞𝑢𝑎𝑟𝑒𝑠)</a:t>
              </a:r>
              <a:endParaRPr lang="en-GB" sz="1400" kern="1200"/>
            </a:p>
          </xdr:txBody>
        </xdr:sp>
      </mc:Fallback>
    </mc:AlternateContent>
    <xdr:clientData/>
  </xdr:oneCellAnchor>
  <xdr:oneCellAnchor>
    <xdr:from>
      <xdr:col>5</xdr:col>
      <xdr:colOff>190500</xdr:colOff>
      <xdr:row>27</xdr:row>
      <xdr:rowOff>12700</xdr:rowOff>
    </xdr:from>
    <xdr:ext cx="2727157" cy="438390"/>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4483100" y="4838700"/>
              <a:ext cx="2727157" cy="4383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400" b="0" kern="1200"/>
                <a:t>Multiple</a:t>
              </a:r>
              <a:r>
                <a:rPr lang="en-US" sz="1400" b="0" kern="1200" baseline="0"/>
                <a:t> R </a:t>
              </a:r>
              <a14:m>
                <m:oMath xmlns:m="http://schemas.openxmlformats.org/officeDocument/2006/math">
                  <m:r>
                    <a:rPr lang="en-US" sz="1400" b="0" i="1" kern="1200">
                      <a:latin typeface="Cambria Math" panose="02040503050406030204" pitchFamily="18" charset="0"/>
                    </a:rPr>
                    <m:t>=</m:t>
                  </m:r>
                  <m:rad>
                    <m:radPr>
                      <m:degHide m:val="on"/>
                      <m:ctrlPr>
                        <a:rPr lang="en-US" sz="1400" b="0" i="1" kern="1200">
                          <a:latin typeface="Cambria Math" panose="02040503050406030204" pitchFamily="18" charset="0"/>
                        </a:rPr>
                      </m:ctrlPr>
                    </m:radPr>
                    <m:deg/>
                    <m:e>
                      <m:f>
                        <m:fPr>
                          <m:ctrlPr>
                            <a:rPr lang="en-US" sz="1400" b="0" i="1" kern="1200">
                              <a:latin typeface="Cambria Math" panose="02040503050406030204" pitchFamily="18" charset="0"/>
                            </a:rPr>
                          </m:ctrlPr>
                        </m:fPr>
                        <m:num>
                          <m:r>
                            <a:rPr lang="en-US" sz="1400" b="0" i="1" kern="1200">
                              <a:latin typeface="Cambria Math" panose="02040503050406030204" pitchFamily="18" charset="0"/>
                            </a:rPr>
                            <m:t>𝑅𝑒𝑠𝑖𝑑𝑢𝑎𝑙</m:t>
                          </m:r>
                          <m:r>
                            <a:rPr lang="en-US" sz="1400" b="0" i="1" kern="1200">
                              <a:latin typeface="Cambria Math" panose="02040503050406030204" pitchFamily="18" charset="0"/>
                            </a:rPr>
                            <m:t> </m:t>
                          </m:r>
                          <m:r>
                            <a:rPr lang="en-US" sz="1400" b="0" i="1" kern="1200">
                              <a:latin typeface="Cambria Math" panose="02040503050406030204" pitchFamily="18" charset="0"/>
                            </a:rPr>
                            <m:t>𝑆𝑢𝑚</m:t>
                          </m:r>
                          <m:r>
                            <a:rPr lang="en-US" sz="1400" b="0" i="1" kern="1200">
                              <a:latin typeface="Cambria Math" panose="02040503050406030204" pitchFamily="18" charset="0"/>
                            </a:rPr>
                            <m:t> </m:t>
                          </m:r>
                          <m:r>
                            <a:rPr lang="en-US" sz="1400" b="0" i="1" kern="1200">
                              <a:latin typeface="Cambria Math" panose="02040503050406030204" pitchFamily="18" charset="0"/>
                            </a:rPr>
                            <m:t>𝑜𝑓</m:t>
                          </m:r>
                          <m:r>
                            <a:rPr lang="en-US" sz="1400" b="0" i="1" kern="1200">
                              <a:latin typeface="Cambria Math" panose="02040503050406030204" pitchFamily="18" charset="0"/>
                            </a:rPr>
                            <m:t> </m:t>
                          </m:r>
                          <m:r>
                            <a:rPr lang="en-US" sz="1400" b="0" i="1" kern="1200">
                              <a:latin typeface="Cambria Math" panose="02040503050406030204" pitchFamily="18" charset="0"/>
                            </a:rPr>
                            <m:t>𝑆𝑞𝑢𝑎𝑟𝑒𝑠</m:t>
                          </m:r>
                        </m:num>
                        <m:den>
                          <m:r>
                            <a:rPr lang="en-US" sz="1400" b="0" i="1" kern="1200">
                              <a:latin typeface="Cambria Math" panose="02040503050406030204" pitchFamily="18" charset="0"/>
                            </a:rPr>
                            <m:t>𝑇𝑜𝑡𝑎𝑙</m:t>
                          </m:r>
                          <m:r>
                            <a:rPr lang="en-US" sz="1400" b="0" i="1" kern="1200">
                              <a:latin typeface="Cambria Math" panose="02040503050406030204" pitchFamily="18" charset="0"/>
                            </a:rPr>
                            <m:t> </m:t>
                          </m:r>
                          <m:r>
                            <a:rPr lang="en-US" sz="1400" b="0" i="1" kern="1200">
                              <a:latin typeface="Cambria Math" panose="02040503050406030204" pitchFamily="18" charset="0"/>
                            </a:rPr>
                            <m:t>𝑆𝑢𝑚</m:t>
                          </m:r>
                          <m:r>
                            <a:rPr lang="en-US" sz="1400" b="0" i="1" kern="1200">
                              <a:latin typeface="Cambria Math" panose="02040503050406030204" pitchFamily="18" charset="0"/>
                            </a:rPr>
                            <m:t> </m:t>
                          </m:r>
                          <m:r>
                            <a:rPr lang="en-US" sz="1400" b="0" i="1" kern="1200">
                              <a:latin typeface="Cambria Math" panose="02040503050406030204" pitchFamily="18" charset="0"/>
                            </a:rPr>
                            <m:t>𝑜𝑓</m:t>
                          </m:r>
                          <m:r>
                            <a:rPr lang="en-US" sz="1400" b="0" i="1" kern="1200">
                              <a:latin typeface="Cambria Math" panose="02040503050406030204" pitchFamily="18" charset="0"/>
                            </a:rPr>
                            <m:t> </m:t>
                          </m:r>
                          <m:r>
                            <a:rPr lang="en-US" sz="1400" b="0" i="1" kern="1200">
                              <a:latin typeface="Cambria Math" panose="02040503050406030204" pitchFamily="18" charset="0"/>
                            </a:rPr>
                            <m:t>𝑆𝑞𝑢𝑎𝑟𝑒𝑠</m:t>
                          </m:r>
                        </m:den>
                      </m:f>
                    </m:e>
                  </m:rad>
                  <m:r>
                    <a:rPr lang="en-US" sz="1400" b="0" i="1" kern="1200">
                      <a:latin typeface="Cambria Math" panose="02040503050406030204" pitchFamily="18" charset="0"/>
                    </a:rPr>
                    <m:t> </m:t>
                  </m:r>
                </m:oMath>
              </a14:m>
              <a:endParaRPr lang="en-GB" sz="1400" kern="1200"/>
            </a:p>
          </xdr:txBody>
        </xdr:sp>
      </mc:Choice>
      <mc:Fallback xmlns="">
        <xdr:sp macro="" textlink="">
          <xdr:nvSpPr>
            <xdr:cNvPr id="3" name="TextBox 2">
              <a:extLst>
                <a:ext uri="{FF2B5EF4-FFF2-40B4-BE49-F238E27FC236}">
                  <a16:creationId xmlns:a16="http://schemas.microsoft.com/office/drawing/2014/main" id="{F2AE3B12-7FBB-CB42-B55C-C6E3C6FBFC35}"/>
                </a:ext>
              </a:extLst>
            </xdr:cNvPr>
            <xdr:cNvSpPr txBox="1"/>
          </xdr:nvSpPr>
          <xdr:spPr>
            <a:xfrm>
              <a:off x="4483100" y="4838700"/>
              <a:ext cx="2727157" cy="4383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400" b="0" kern="1200"/>
                <a:t>Multiple</a:t>
              </a:r>
              <a:r>
                <a:rPr lang="en-US" sz="1400" b="0" kern="1200" baseline="0"/>
                <a:t> R </a:t>
              </a:r>
              <a:r>
                <a:rPr lang="en-US" sz="1400" b="0" i="0" kern="1200">
                  <a:latin typeface="Cambria Math" panose="02040503050406030204" pitchFamily="18" charset="0"/>
                </a:rPr>
                <a:t>=√((𝑅𝑒𝑠𝑖𝑑𝑢𝑎𝑙 𝑆𝑢𝑚 𝑜𝑓 𝑆𝑞𝑢𝑎𝑟𝑒𝑠)/(𝑇𝑜𝑡𝑎𝑙 𝑆𝑢𝑚 𝑜𝑓 𝑆𝑞𝑢𝑎𝑟𝑒𝑠))  </a:t>
              </a:r>
              <a:endParaRPr lang="en-GB" sz="1400" kern="1200"/>
            </a:p>
          </xdr:txBody>
        </xdr:sp>
      </mc:Fallback>
    </mc:AlternateContent>
    <xdr:clientData/>
  </xdr:oneCellAnchor>
  <xdr:oneCellAnchor>
    <xdr:from>
      <xdr:col>5</xdr:col>
      <xdr:colOff>317500</xdr:colOff>
      <xdr:row>32</xdr:row>
      <xdr:rowOff>12700</xdr:rowOff>
    </xdr:from>
    <xdr:ext cx="3238500" cy="344838"/>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4610100" y="5727700"/>
              <a:ext cx="3238500" cy="3448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US" sz="1400" b="0" kern="1200" baseline="0"/>
                <a:t>Adjusted </a:t>
              </a:r>
              <a14:m>
                <m:oMath xmlns:m="http://schemas.openxmlformats.org/officeDocument/2006/math">
                  <m:sSup>
                    <m:sSupPr>
                      <m:ctrlPr>
                        <a:rPr lang="en-GB" sz="1400" i="1" kern="1200">
                          <a:latin typeface="Cambria Math" panose="02040503050406030204" pitchFamily="18" charset="0"/>
                        </a:rPr>
                      </m:ctrlPr>
                    </m:sSupPr>
                    <m:e>
                      <m:r>
                        <a:rPr lang="en-US" sz="1400" b="0" i="1" kern="1200">
                          <a:latin typeface="Cambria Math" panose="02040503050406030204" pitchFamily="18" charset="0"/>
                        </a:rPr>
                        <m:t>𝑅</m:t>
                      </m:r>
                    </m:e>
                    <m:sup>
                      <m:r>
                        <a:rPr lang="en-US" sz="1400" b="0" i="1" kern="1200">
                          <a:latin typeface="Cambria Math" panose="02040503050406030204" pitchFamily="18" charset="0"/>
                        </a:rPr>
                        <m:t>2</m:t>
                      </m:r>
                    </m:sup>
                  </m:sSup>
                </m:oMath>
              </a14:m>
              <a:r>
                <a:rPr lang="en-US" sz="1400" b="0" kern="1200" baseline="0"/>
                <a:t> </a:t>
              </a:r>
              <a14:m>
                <m:oMath xmlns:m="http://schemas.openxmlformats.org/officeDocument/2006/math">
                  <m:r>
                    <a:rPr lang="en-US" sz="1400" b="0" i="1" kern="1200">
                      <a:latin typeface="Cambria Math" panose="02040503050406030204" pitchFamily="18" charset="0"/>
                    </a:rPr>
                    <m:t>=1− </m:t>
                  </m:r>
                  <m:f>
                    <m:fPr>
                      <m:ctrlPr>
                        <a:rPr lang="en-US" sz="1400" b="0" i="1" kern="1200">
                          <a:latin typeface="Cambria Math" panose="02040503050406030204" pitchFamily="18" charset="0"/>
                        </a:rPr>
                      </m:ctrlPr>
                    </m:fPr>
                    <m:num>
                      <m:d>
                        <m:dPr>
                          <m:ctrlPr>
                            <a:rPr lang="en-US" sz="1400" b="0" i="1" kern="1200">
                              <a:latin typeface="Cambria Math" panose="02040503050406030204" pitchFamily="18" charset="0"/>
                            </a:rPr>
                          </m:ctrlPr>
                        </m:dPr>
                        <m:e>
                          <m:r>
                            <a:rPr lang="en-US" sz="1400" b="0" i="1" kern="1200">
                              <a:latin typeface="Cambria Math" panose="02040503050406030204" pitchFamily="18" charset="0"/>
                            </a:rPr>
                            <m:t>1−</m:t>
                          </m:r>
                          <m:sSup>
                            <m:sSupPr>
                              <m:ctrlPr>
                                <a:rPr lang="en-US" sz="1400" b="0" i="1" kern="1200">
                                  <a:latin typeface="Cambria Math" panose="02040503050406030204" pitchFamily="18" charset="0"/>
                                </a:rPr>
                              </m:ctrlPr>
                            </m:sSupPr>
                            <m:e>
                              <m:r>
                                <a:rPr lang="en-US" sz="1400" b="0" i="1" kern="1200">
                                  <a:latin typeface="Cambria Math" panose="02040503050406030204" pitchFamily="18" charset="0"/>
                                </a:rPr>
                                <m:t>𝑅</m:t>
                              </m:r>
                            </m:e>
                            <m:sup>
                              <m:r>
                                <a:rPr lang="en-US" sz="1400" b="0" i="1" kern="1200">
                                  <a:latin typeface="Cambria Math" panose="02040503050406030204" pitchFamily="18" charset="0"/>
                                </a:rPr>
                                <m:t>2</m:t>
                              </m:r>
                            </m:sup>
                          </m:sSup>
                        </m:e>
                      </m:d>
                      <m:d>
                        <m:dPr>
                          <m:ctrlPr>
                            <a:rPr lang="en-US" sz="1400" b="0" i="1" kern="1200">
                              <a:latin typeface="Cambria Math" panose="02040503050406030204" pitchFamily="18" charset="0"/>
                            </a:rPr>
                          </m:ctrlPr>
                        </m:dPr>
                        <m:e>
                          <m:r>
                            <a:rPr lang="en-US" sz="1400" b="0" i="1" kern="1200">
                              <a:latin typeface="Cambria Math" panose="02040503050406030204" pitchFamily="18" charset="0"/>
                            </a:rPr>
                            <m:t>𝑛</m:t>
                          </m:r>
                          <m:r>
                            <a:rPr lang="en-US" sz="1400" b="0" i="1" kern="1200">
                              <a:latin typeface="Cambria Math" panose="02040503050406030204" pitchFamily="18" charset="0"/>
                            </a:rPr>
                            <m:t>−1</m:t>
                          </m:r>
                        </m:e>
                      </m:d>
                    </m:num>
                    <m:den>
                      <m:r>
                        <a:rPr lang="en-US" sz="1400" b="0" i="1" kern="1200">
                          <a:latin typeface="Cambria Math" panose="02040503050406030204" pitchFamily="18" charset="0"/>
                        </a:rPr>
                        <m:t>𝑛</m:t>
                      </m:r>
                      <m:r>
                        <a:rPr lang="en-US" sz="1400" b="0" i="1" kern="1200">
                          <a:latin typeface="Cambria Math" panose="02040503050406030204" pitchFamily="18" charset="0"/>
                        </a:rPr>
                        <m:t>−</m:t>
                      </m:r>
                      <m:r>
                        <a:rPr lang="en-US" sz="1400" b="0" i="1" kern="1200">
                          <a:latin typeface="Cambria Math" panose="02040503050406030204" pitchFamily="18" charset="0"/>
                        </a:rPr>
                        <m:t>𝑘</m:t>
                      </m:r>
                      <m:r>
                        <a:rPr lang="en-US" sz="1400" b="0" i="1" kern="1200">
                          <a:latin typeface="Cambria Math" panose="02040503050406030204" pitchFamily="18" charset="0"/>
                        </a:rPr>
                        <m:t>−1</m:t>
                      </m:r>
                    </m:den>
                  </m:f>
                  <m:r>
                    <a:rPr lang="en-US" sz="1400" b="0" i="1" kern="1200">
                      <a:latin typeface="Cambria Math" panose="02040503050406030204" pitchFamily="18" charset="0"/>
                    </a:rPr>
                    <m:t> </m:t>
                  </m:r>
                </m:oMath>
              </a14:m>
              <a:endParaRPr lang="en-GB" sz="1400" kern="1200"/>
            </a:p>
          </xdr:txBody>
        </xdr:sp>
      </mc:Choice>
      <mc:Fallback xmlns="">
        <xdr:sp macro="" textlink="">
          <xdr:nvSpPr>
            <xdr:cNvPr id="4" name="TextBox 3">
              <a:extLst>
                <a:ext uri="{FF2B5EF4-FFF2-40B4-BE49-F238E27FC236}">
                  <a16:creationId xmlns:a16="http://schemas.microsoft.com/office/drawing/2014/main" id="{8809D648-7721-1C43-AA8D-8001A9EDE7D3}"/>
                </a:ext>
              </a:extLst>
            </xdr:cNvPr>
            <xdr:cNvSpPr txBox="1"/>
          </xdr:nvSpPr>
          <xdr:spPr>
            <a:xfrm>
              <a:off x="4610100" y="5727700"/>
              <a:ext cx="3238500" cy="3448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US" sz="1400" b="0" kern="1200" baseline="0"/>
                <a:t>Adjusted </a:t>
              </a:r>
              <a:r>
                <a:rPr lang="en-US" sz="1400" b="0" i="0" kern="1200">
                  <a:latin typeface="Cambria Math" panose="02040503050406030204" pitchFamily="18" charset="0"/>
                </a:rPr>
                <a:t>𝑅</a:t>
              </a:r>
              <a:r>
                <a:rPr lang="en-GB" sz="1400" b="0" i="0" kern="1200">
                  <a:latin typeface="Cambria Math" panose="02040503050406030204" pitchFamily="18" charset="0"/>
                </a:rPr>
                <a:t>^</a:t>
              </a:r>
              <a:r>
                <a:rPr lang="en-US" sz="1400" b="0" i="0" kern="1200">
                  <a:latin typeface="Cambria Math" panose="02040503050406030204" pitchFamily="18" charset="0"/>
                </a:rPr>
                <a:t>2</a:t>
              </a:r>
              <a:r>
                <a:rPr lang="en-US" sz="1400" b="0" kern="1200" baseline="0"/>
                <a:t> </a:t>
              </a:r>
              <a:r>
                <a:rPr lang="en-US" sz="1400" b="0" i="0" kern="1200">
                  <a:latin typeface="Cambria Math" panose="02040503050406030204" pitchFamily="18" charset="0"/>
                </a:rPr>
                <a:t>=1−  (1−𝑅^2 )(𝑛−1)/(𝑛−𝑘−1)  </a:t>
              </a:r>
              <a:endParaRPr lang="en-GB" sz="1400" kern="1200"/>
            </a:p>
          </xdr:txBody>
        </xdr:sp>
      </mc:Fallback>
    </mc:AlternateContent>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image" Target="../media/image2.emf"/><Relationship Id="rId5" Type="http://schemas.openxmlformats.org/officeDocument/2006/relationships/oleObject" Target="../embeddings/oleObject2.bin"/><Relationship Id="rId4" Type="http://schemas.openxmlformats.org/officeDocument/2006/relationships/image" Target="../media/image1.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4E58E-FF40-E548-8A97-855D61C0D065}">
  <dimension ref="A1:AA1002"/>
  <sheetViews>
    <sheetView workbookViewId="0">
      <selection activeCell="D36" sqref="D36"/>
    </sheetView>
  </sheetViews>
  <sheetFormatPr baseColWidth="10" defaultColWidth="14.5" defaultRowHeight="15" customHeight="1" x14ac:dyDescent="0.2"/>
  <cols>
    <col min="1" max="1" width="8.6640625" customWidth="1"/>
    <col min="2" max="2" width="11" bestFit="1" customWidth="1"/>
    <col min="3" max="6" width="8.6640625" customWidth="1"/>
    <col min="7" max="7" width="9.6640625" customWidth="1"/>
    <col min="8" max="8" width="10.6640625" bestFit="1" customWidth="1"/>
    <col min="9" max="18" width="8.6640625" customWidth="1"/>
    <col min="19" max="19" width="12.6640625" customWidth="1"/>
    <col min="20" max="20" width="13.1640625" customWidth="1"/>
    <col min="21" max="21" width="14.6640625" customWidth="1"/>
    <col min="22" max="23" width="8.6640625" customWidth="1"/>
    <col min="24" max="24" width="11" customWidth="1"/>
    <col min="25" max="25" width="11.6640625" customWidth="1"/>
    <col min="26" max="26" width="12.1640625" customWidth="1"/>
  </cols>
  <sheetData>
    <row r="1" spans="1:24" ht="14.25" customHeight="1" x14ac:dyDescent="0.2"/>
    <row r="2" spans="1:24" ht="14.25" customHeight="1" x14ac:dyDescent="0.2">
      <c r="A2" s="9" t="s">
        <v>45</v>
      </c>
      <c r="B2" s="9" t="s">
        <v>44</v>
      </c>
      <c r="C2" s="9" t="s">
        <v>9</v>
      </c>
      <c r="D2" s="9" t="s">
        <v>8</v>
      </c>
      <c r="E2" s="9" t="s">
        <v>7</v>
      </c>
      <c r="F2" s="9" t="s">
        <v>6</v>
      </c>
      <c r="G2" s="9" t="s">
        <v>5</v>
      </c>
      <c r="H2" s="9" t="s">
        <v>4</v>
      </c>
      <c r="S2" s="1"/>
    </row>
    <row r="3" spans="1:24" ht="12.75" customHeight="1" x14ac:dyDescent="0.2">
      <c r="A3" s="9">
        <v>1976</v>
      </c>
      <c r="B3" s="9">
        <v>31</v>
      </c>
      <c r="C3" s="9">
        <v>10.9</v>
      </c>
      <c r="D3" s="9">
        <v>7.61</v>
      </c>
      <c r="E3" s="9">
        <v>974.9</v>
      </c>
      <c r="F3" s="9">
        <v>1718</v>
      </c>
      <c r="G3" s="9">
        <v>1.7569999999999999</v>
      </c>
      <c r="H3" s="9">
        <v>234.4</v>
      </c>
    </row>
    <row r="4" spans="1:24" ht="14.25" customHeight="1" x14ac:dyDescent="0.2">
      <c r="A4" s="9">
        <v>1977</v>
      </c>
      <c r="B4" s="9">
        <v>35</v>
      </c>
      <c r="C4" s="9">
        <v>12</v>
      </c>
      <c r="D4" s="9">
        <v>7.42</v>
      </c>
      <c r="E4" s="9">
        <v>894.6</v>
      </c>
      <c r="F4" s="9">
        <v>1918</v>
      </c>
      <c r="G4" s="9">
        <v>1.649</v>
      </c>
      <c r="H4" s="9">
        <v>263.8</v>
      </c>
      <c r="S4" s="10"/>
      <c r="T4" s="10"/>
    </row>
    <row r="5" spans="1:24" ht="14.25" customHeight="1" x14ac:dyDescent="0.2">
      <c r="A5" s="9">
        <v>1978</v>
      </c>
      <c r="B5" s="9">
        <v>42</v>
      </c>
      <c r="C5" s="9">
        <v>12.5</v>
      </c>
      <c r="D5" s="9">
        <v>8.41</v>
      </c>
      <c r="E5" s="9">
        <v>820.2</v>
      </c>
      <c r="F5" s="9">
        <v>2164</v>
      </c>
      <c r="G5" s="9">
        <v>1.532</v>
      </c>
      <c r="H5" s="9">
        <v>308.3</v>
      </c>
    </row>
    <row r="6" spans="1:24" ht="14.25" customHeight="1" x14ac:dyDescent="0.2">
      <c r="A6" s="9">
        <v>1979</v>
      </c>
      <c r="B6" s="9">
        <v>54</v>
      </c>
      <c r="C6" s="9">
        <v>17.7</v>
      </c>
      <c r="D6" s="9">
        <v>9.4399990000000003</v>
      </c>
      <c r="E6" s="9">
        <v>844.4</v>
      </c>
      <c r="F6" s="9">
        <v>2418</v>
      </c>
      <c r="G6" s="9">
        <v>1.38</v>
      </c>
      <c r="H6" s="9">
        <v>347.5</v>
      </c>
    </row>
    <row r="7" spans="1:24" ht="14.25" customHeight="1" x14ac:dyDescent="0.2">
      <c r="A7" s="9">
        <v>1980</v>
      </c>
      <c r="B7" s="9">
        <v>83</v>
      </c>
      <c r="C7" s="9">
        <v>28.1</v>
      </c>
      <c r="D7" s="9">
        <v>11.46</v>
      </c>
      <c r="E7" s="9">
        <v>891.4</v>
      </c>
      <c r="F7" s="9">
        <v>2732</v>
      </c>
      <c r="G7" s="9">
        <v>1.2150000000000001</v>
      </c>
      <c r="H7" s="9">
        <v>349.4</v>
      </c>
      <c r="K7" s="9" t="s">
        <v>40</v>
      </c>
    </row>
    <row r="8" spans="1:24" ht="14.25" customHeight="1" x14ac:dyDescent="0.2">
      <c r="A8" s="9">
        <v>1981</v>
      </c>
      <c r="B8" s="9">
        <v>109</v>
      </c>
      <c r="C8" s="9">
        <v>35.6</v>
      </c>
      <c r="D8" s="9">
        <v>13.91</v>
      </c>
      <c r="E8" s="9">
        <v>932.9</v>
      </c>
      <c r="F8" s="9">
        <v>3053</v>
      </c>
      <c r="G8" s="9">
        <v>1.0980000000000001</v>
      </c>
      <c r="H8" s="9">
        <v>366.6</v>
      </c>
      <c r="K8" s="9" t="s">
        <v>38</v>
      </c>
    </row>
    <row r="9" spans="1:24" ht="14.25" customHeight="1" x14ac:dyDescent="0.2">
      <c r="A9" s="9">
        <v>1982</v>
      </c>
      <c r="B9" s="9">
        <v>125</v>
      </c>
      <c r="C9" s="9">
        <v>31.8</v>
      </c>
      <c r="D9" s="9">
        <v>13</v>
      </c>
      <c r="E9" s="9">
        <v>884.4</v>
      </c>
      <c r="F9" s="9">
        <v>3166</v>
      </c>
      <c r="G9" s="9">
        <v>1.0349999999999999</v>
      </c>
      <c r="H9" s="9">
        <v>381.1</v>
      </c>
      <c r="K9" s="9" t="s">
        <v>37</v>
      </c>
    </row>
    <row r="10" spans="1:24" ht="14.25" customHeight="1" x14ac:dyDescent="0.2">
      <c r="A10" s="9">
        <v>1983</v>
      </c>
      <c r="B10" s="9">
        <v>137</v>
      </c>
      <c r="C10" s="9">
        <v>29</v>
      </c>
      <c r="D10" s="9">
        <v>11.11</v>
      </c>
      <c r="E10" s="9">
        <v>1190.3</v>
      </c>
      <c r="F10" s="9">
        <v>3406</v>
      </c>
      <c r="G10" s="9">
        <v>1</v>
      </c>
      <c r="H10" s="9">
        <v>430.4</v>
      </c>
      <c r="K10" s="9" t="s">
        <v>35</v>
      </c>
    </row>
    <row r="11" spans="1:24" ht="14.25" customHeight="1" x14ac:dyDescent="0.2">
      <c r="A11" s="9">
        <v>1984</v>
      </c>
      <c r="B11" s="9">
        <v>165</v>
      </c>
      <c r="C11" s="9">
        <v>28.6</v>
      </c>
      <c r="D11" s="9">
        <v>12.44</v>
      </c>
      <c r="E11" s="9">
        <v>1178.5</v>
      </c>
      <c r="F11" s="9">
        <v>3772</v>
      </c>
      <c r="G11" s="9">
        <v>0.96099999999999997</v>
      </c>
      <c r="H11" s="9">
        <v>511.8</v>
      </c>
      <c r="K11" s="9" t="s">
        <v>34</v>
      </c>
    </row>
    <row r="12" spans="1:24" ht="14.25" customHeight="1" x14ac:dyDescent="0.2">
      <c r="A12" s="9">
        <v>1985</v>
      </c>
      <c r="B12" s="9">
        <v>185</v>
      </c>
      <c r="C12" s="9">
        <v>26.8</v>
      </c>
      <c r="D12" s="9">
        <v>10.62</v>
      </c>
      <c r="E12" s="9">
        <v>1328.2</v>
      </c>
      <c r="F12" s="9">
        <v>4015</v>
      </c>
      <c r="G12" s="9">
        <v>0.92800000000000005</v>
      </c>
      <c r="H12" s="9">
        <v>592.4</v>
      </c>
      <c r="K12" s="9" t="s">
        <v>32</v>
      </c>
      <c r="S12" s="11"/>
      <c r="T12" s="11"/>
      <c r="U12" s="11"/>
      <c r="V12" s="11"/>
      <c r="W12" s="11"/>
      <c r="X12" s="11"/>
    </row>
    <row r="13" spans="1:24" ht="14.25" customHeight="1" x14ac:dyDescent="0.2">
      <c r="A13" s="9">
        <v>1986</v>
      </c>
      <c r="B13" s="9">
        <v>209</v>
      </c>
      <c r="C13" s="9">
        <v>14.6</v>
      </c>
      <c r="D13" s="9">
        <v>7.68</v>
      </c>
      <c r="E13" s="9">
        <v>1792.8</v>
      </c>
      <c r="F13" s="9">
        <v>4240</v>
      </c>
      <c r="G13" s="9">
        <v>0.91300000000000003</v>
      </c>
      <c r="H13" s="9">
        <v>646.1</v>
      </c>
      <c r="K13" s="9" t="s">
        <v>26</v>
      </c>
    </row>
    <row r="14" spans="1:24" ht="14.25" customHeight="1" x14ac:dyDescent="0.2">
      <c r="A14" s="9">
        <v>1987</v>
      </c>
      <c r="B14" s="9">
        <v>244</v>
      </c>
      <c r="C14" s="9">
        <v>17.899999999999999</v>
      </c>
      <c r="D14" s="9">
        <v>8.3800000000000008</v>
      </c>
      <c r="E14" s="9">
        <v>2276</v>
      </c>
      <c r="F14" s="9">
        <v>4527</v>
      </c>
      <c r="G14" s="9">
        <v>0.88</v>
      </c>
      <c r="H14" s="9">
        <v>685.5</v>
      </c>
      <c r="K14" s="9" t="s">
        <v>24</v>
      </c>
    </row>
    <row r="15" spans="1:24" ht="14.25" customHeight="1" x14ac:dyDescent="0.2">
      <c r="K15" s="8" t="s">
        <v>22</v>
      </c>
    </row>
    <row r="16" spans="1:24" ht="14.25" customHeight="1" x14ac:dyDescent="0.2"/>
    <row r="17" spans="11:27" ht="14.25" customHeight="1" x14ac:dyDescent="0.2">
      <c r="S17" s="11"/>
      <c r="T17" s="11"/>
      <c r="U17" s="11"/>
      <c r="V17" s="11"/>
      <c r="W17" s="11"/>
      <c r="X17" s="11"/>
      <c r="Y17" s="11"/>
      <c r="Z17" s="11"/>
      <c r="AA17" s="11"/>
    </row>
    <row r="18" spans="11:27" ht="14.25" customHeight="1" x14ac:dyDescent="0.2">
      <c r="K18" s="2"/>
      <c r="L18" s="2"/>
      <c r="M18" s="2"/>
      <c r="N18" s="2"/>
      <c r="O18" s="2"/>
      <c r="P18" s="2"/>
      <c r="Q18" s="2"/>
      <c r="R18" s="2"/>
      <c r="W18" s="3"/>
    </row>
    <row r="19" spans="11:27" ht="14.25" customHeight="1" x14ac:dyDescent="0.2">
      <c r="K19" s="2"/>
      <c r="L19" s="2"/>
      <c r="M19" s="2"/>
      <c r="N19" s="2"/>
      <c r="O19" s="2"/>
      <c r="P19" s="2"/>
      <c r="Q19" s="2"/>
      <c r="R19" s="2"/>
    </row>
    <row r="20" spans="11:27" ht="14.25" customHeight="1" x14ac:dyDescent="0.2">
      <c r="K20" s="2"/>
      <c r="L20" s="2"/>
      <c r="M20" s="2"/>
      <c r="N20" s="2"/>
      <c r="O20" s="2"/>
      <c r="P20" s="2"/>
      <c r="Q20" s="2"/>
      <c r="R20" s="2"/>
    </row>
    <row r="21" spans="11:27" ht="14.25" customHeight="1" x14ac:dyDescent="0.2">
      <c r="K21" s="4"/>
      <c r="L21" s="4"/>
      <c r="M21" s="2"/>
      <c r="N21" s="2"/>
      <c r="O21" s="2"/>
      <c r="P21" s="2"/>
      <c r="Q21" s="2"/>
      <c r="R21" s="2"/>
    </row>
    <row r="22" spans="11:27" ht="14.25" customHeight="1" x14ac:dyDescent="0.2">
      <c r="K22" s="2"/>
      <c r="L22" s="2"/>
      <c r="M22" s="2"/>
      <c r="N22" s="2"/>
      <c r="O22" s="2"/>
      <c r="P22" s="2"/>
      <c r="Q22" s="2"/>
      <c r="R22" s="2"/>
      <c r="W22" s="3"/>
    </row>
    <row r="23" spans="11:27" ht="14.25" customHeight="1" x14ac:dyDescent="0.2">
      <c r="K23" s="2"/>
      <c r="L23" s="2"/>
      <c r="M23" s="2"/>
      <c r="N23" s="2"/>
      <c r="O23" s="2"/>
      <c r="P23" s="2"/>
      <c r="Q23" s="2"/>
      <c r="R23" s="2"/>
      <c r="W23" s="3"/>
    </row>
    <row r="24" spans="11:27" ht="14.25" customHeight="1" x14ac:dyDescent="0.2">
      <c r="K24" s="2"/>
      <c r="L24" s="2"/>
      <c r="M24" s="2"/>
      <c r="N24" s="2"/>
      <c r="O24" s="2"/>
      <c r="P24" s="2"/>
      <c r="Q24" s="2"/>
      <c r="R24" s="2"/>
      <c r="W24" s="3"/>
    </row>
    <row r="25" spans="11:27" ht="14.25" customHeight="1" x14ac:dyDescent="0.2">
      <c r="K25" s="2"/>
      <c r="L25" s="2"/>
      <c r="M25" s="2"/>
      <c r="N25" s="2"/>
      <c r="O25" s="2"/>
      <c r="P25" s="2"/>
      <c r="Q25" s="2"/>
      <c r="R25" s="2"/>
      <c r="S25" s="3"/>
      <c r="W25" s="3"/>
    </row>
    <row r="26" spans="11:27" ht="14.25" customHeight="1" x14ac:dyDescent="0.2">
      <c r="K26" s="2"/>
      <c r="L26" s="2"/>
      <c r="M26" s="2"/>
      <c r="N26" s="2"/>
      <c r="O26" s="2"/>
      <c r="P26" s="2"/>
      <c r="Q26" s="2"/>
      <c r="R26" s="2"/>
      <c r="W26" s="3"/>
    </row>
    <row r="27" spans="11:27" ht="14.25" customHeight="1" x14ac:dyDescent="0.2">
      <c r="K27" s="2"/>
      <c r="L27" s="2"/>
      <c r="M27" s="2"/>
      <c r="N27" s="2"/>
      <c r="O27" s="2"/>
      <c r="P27" s="2"/>
      <c r="Q27" s="2"/>
      <c r="R27" s="2"/>
      <c r="S27" s="1"/>
    </row>
    <row r="28" spans="11:27" ht="14.25" customHeight="1" x14ac:dyDescent="0.2">
      <c r="K28" s="2"/>
      <c r="L28" s="2"/>
      <c r="M28" s="2"/>
      <c r="N28" s="2"/>
      <c r="O28" s="2"/>
      <c r="P28" s="2"/>
      <c r="Q28" s="2"/>
      <c r="R28" s="2"/>
    </row>
    <row r="29" spans="11:27" ht="14.25" customHeight="1" x14ac:dyDescent="0.2">
      <c r="K29" s="2"/>
      <c r="L29" s="2"/>
      <c r="M29" s="2"/>
      <c r="N29" s="2"/>
      <c r="O29" s="2"/>
      <c r="P29" s="2"/>
      <c r="Q29" s="2"/>
      <c r="R29" s="2"/>
      <c r="S29" s="11"/>
      <c r="T29" s="11"/>
      <c r="U29" s="11"/>
      <c r="V29" s="11"/>
      <c r="W29" s="11"/>
      <c r="X29" s="11"/>
      <c r="Y29" s="11"/>
    </row>
    <row r="30" spans="11:27" ht="14.25" customHeight="1" x14ac:dyDescent="0.2">
      <c r="K30" s="2"/>
      <c r="L30" s="2"/>
      <c r="M30" s="2"/>
      <c r="N30" s="2"/>
      <c r="O30" s="2"/>
      <c r="P30" s="2"/>
      <c r="Q30" s="2"/>
      <c r="R30" s="2"/>
    </row>
    <row r="31" spans="11:27" ht="14.25" customHeight="1" x14ac:dyDescent="0.2">
      <c r="K31" s="4"/>
      <c r="L31" s="4"/>
      <c r="M31" s="4"/>
      <c r="N31" s="4"/>
      <c r="O31" s="4"/>
      <c r="P31" s="4"/>
      <c r="Q31" s="2"/>
      <c r="R31" s="2"/>
      <c r="T31" s="3"/>
    </row>
    <row r="32" spans="11:27" ht="14.25" customHeight="1" x14ac:dyDescent="0.2">
      <c r="K32" s="2"/>
      <c r="L32" s="2"/>
      <c r="M32" s="2"/>
      <c r="N32" s="2"/>
      <c r="O32" s="2"/>
      <c r="P32" s="2"/>
      <c r="Q32" s="2"/>
      <c r="R32" s="2"/>
    </row>
    <row r="33" spans="11:24" ht="14.25" customHeight="1" x14ac:dyDescent="0.2">
      <c r="K33" s="2"/>
      <c r="L33" s="2"/>
      <c r="M33" s="2"/>
      <c r="N33" s="2"/>
      <c r="O33" s="2"/>
      <c r="P33" s="2"/>
      <c r="Q33" s="2"/>
      <c r="R33" s="2"/>
      <c r="V33" s="3"/>
    </row>
    <row r="34" spans="11:24" ht="14.25" customHeight="1" x14ac:dyDescent="0.2">
      <c r="K34" s="2"/>
      <c r="L34" s="2"/>
      <c r="M34" s="2"/>
      <c r="N34" s="2"/>
      <c r="O34" s="2"/>
      <c r="P34" s="2"/>
      <c r="Q34" s="2"/>
      <c r="R34" s="2"/>
      <c r="W34" s="3"/>
    </row>
    <row r="35" spans="11:24" ht="14.25" customHeight="1" x14ac:dyDescent="0.2">
      <c r="K35" s="2"/>
      <c r="L35" s="2"/>
      <c r="M35" s="2"/>
      <c r="N35" s="2"/>
      <c r="O35" s="2"/>
      <c r="P35" s="2"/>
      <c r="Q35" s="2"/>
      <c r="R35" s="2"/>
      <c r="V35" s="3"/>
      <c r="W35" s="3"/>
      <c r="X35" s="3"/>
    </row>
    <row r="36" spans="11:24" ht="14.25" customHeight="1" x14ac:dyDescent="0.2">
      <c r="K36" s="4"/>
      <c r="L36" s="4"/>
      <c r="M36" s="4"/>
      <c r="N36" s="4"/>
      <c r="O36" s="4"/>
      <c r="P36" s="4"/>
      <c r="Q36" s="4"/>
      <c r="R36" s="4"/>
      <c r="S36" s="4"/>
      <c r="T36" s="2"/>
    </row>
    <row r="37" spans="11:24" ht="14.25" customHeight="1" x14ac:dyDescent="0.2">
      <c r="K37" s="2"/>
      <c r="L37" s="2"/>
      <c r="M37" s="2"/>
      <c r="N37" s="2"/>
      <c r="O37" s="2"/>
      <c r="P37" s="2"/>
      <c r="Q37" s="2"/>
      <c r="R37" s="2"/>
      <c r="S37" s="3"/>
      <c r="T37" s="2"/>
    </row>
    <row r="38" spans="11:24" ht="14.25" customHeight="1" x14ac:dyDescent="0.2">
      <c r="K38" s="2"/>
      <c r="L38" s="2"/>
      <c r="M38" s="2"/>
      <c r="N38" s="2"/>
      <c r="O38" s="2"/>
      <c r="P38" s="2"/>
      <c r="Q38" s="2"/>
      <c r="R38" s="2"/>
      <c r="S38" s="3"/>
      <c r="T38" s="2"/>
    </row>
    <row r="39" spans="11:24" ht="14.25" customHeight="1" x14ac:dyDescent="0.2">
      <c r="K39" s="2"/>
      <c r="L39" s="2"/>
      <c r="M39" s="2"/>
      <c r="N39" s="2"/>
      <c r="O39" s="2"/>
      <c r="P39" s="2"/>
      <c r="Q39" s="2"/>
      <c r="R39" s="2"/>
      <c r="S39" s="2"/>
      <c r="T39" s="2"/>
    </row>
    <row r="40" spans="11:24" ht="14.25" customHeight="1" x14ac:dyDescent="0.2">
      <c r="K40" s="2"/>
      <c r="L40" s="2"/>
      <c r="M40" s="2"/>
      <c r="N40" s="2"/>
      <c r="O40" s="2"/>
      <c r="P40" s="2"/>
      <c r="Q40" s="2"/>
      <c r="R40" s="2"/>
      <c r="S40" s="2"/>
      <c r="T40" s="2"/>
    </row>
    <row r="41" spans="11:24" ht="14.25" customHeight="1" x14ac:dyDescent="0.2">
      <c r="K41" s="2"/>
      <c r="L41" s="2"/>
      <c r="M41" s="2"/>
      <c r="N41" s="2"/>
      <c r="O41" s="2"/>
      <c r="P41" s="2"/>
      <c r="Q41" s="2"/>
      <c r="R41" s="2"/>
      <c r="S41" s="1"/>
      <c r="T41" s="2"/>
    </row>
    <row r="42" spans="11:24" ht="14.25" customHeight="1" x14ac:dyDescent="0.2">
      <c r="K42" s="2"/>
      <c r="L42" s="2"/>
      <c r="M42" s="2"/>
      <c r="N42" s="2"/>
      <c r="O42" s="2"/>
      <c r="P42" s="2"/>
      <c r="Q42" s="2"/>
      <c r="R42" s="2"/>
      <c r="S42" s="2"/>
      <c r="T42" s="2"/>
    </row>
    <row r="43" spans="11:24" ht="14.25" customHeight="1" x14ac:dyDescent="0.2">
      <c r="K43" s="2"/>
      <c r="L43" s="2"/>
      <c r="M43" s="2"/>
      <c r="N43" s="2"/>
      <c r="O43" s="2"/>
      <c r="P43" s="2"/>
      <c r="Q43" s="2"/>
      <c r="R43" s="2"/>
      <c r="S43" s="2"/>
      <c r="T43" s="2"/>
    </row>
    <row r="44" spans="11:24" ht="14.25" customHeight="1" x14ac:dyDescent="0.2">
      <c r="K44" s="2"/>
      <c r="L44" s="2"/>
      <c r="M44" s="2"/>
      <c r="N44" s="2"/>
      <c r="O44" s="2"/>
      <c r="P44" s="2"/>
      <c r="Q44" s="2"/>
      <c r="R44" s="2"/>
      <c r="S44" s="2"/>
      <c r="T44" s="2"/>
    </row>
    <row r="45" spans="11:24" ht="14.25" customHeight="1" x14ac:dyDescent="0.2">
      <c r="K45" s="2"/>
      <c r="L45" s="2"/>
      <c r="M45" s="2"/>
      <c r="N45" s="2"/>
      <c r="O45" s="2"/>
      <c r="P45" s="2"/>
      <c r="Q45" s="2"/>
      <c r="R45" s="2"/>
      <c r="S45" s="2"/>
      <c r="T45" s="2"/>
    </row>
    <row r="46" spans="11:24" ht="14.25" customHeight="1" x14ac:dyDescent="0.2">
      <c r="K46" s="2"/>
      <c r="L46" s="2"/>
      <c r="M46" s="2"/>
      <c r="N46" s="2"/>
      <c r="O46" s="2"/>
      <c r="P46" s="2"/>
      <c r="Q46" s="2"/>
      <c r="R46" s="2"/>
      <c r="S46" s="2"/>
      <c r="T46" s="2"/>
    </row>
    <row r="47" spans="11:24" ht="14.25" customHeight="1" x14ac:dyDescent="0.2">
      <c r="K47" s="2"/>
      <c r="L47" s="2"/>
      <c r="M47" s="2"/>
      <c r="N47" s="2"/>
      <c r="O47" s="2"/>
      <c r="P47" s="2"/>
      <c r="Q47" s="2"/>
      <c r="R47" s="2"/>
      <c r="S47" s="2"/>
      <c r="T47" s="2"/>
    </row>
    <row r="48" spans="11:24" ht="14.25" customHeight="1" x14ac:dyDescent="0.2">
      <c r="K48" s="2"/>
      <c r="L48" s="2"/>
      <c r="M48" s="2"/>
      <c r="N48" s="2"/>
      <c r="O48" s="2"/>
      <c r="P48" s="2"/>
      <c r="Q48" s="2"/>
      <c r="R48" s="2"/>
      <c r="S48" s="2"/>
      <c r="T48" s="2"/>
    </row>
    <row r="49" spans="11:20" ht="14.25" customHeight="1" x14ac:dyDescent="0.2">
      <c r="K49" s="2"/>
      <c r="L49" s="2"/>
      <c r="M49" s="2"/>
      <c r="N49" s="2"/>
      <c r="O49" s="2"/>
      <c r="P49" s="2"/>
      <c r="Q49" s="2"/>
      <c r="R49" s="2"/>
      <c r="S49" s="2"/>
      <c r="T49" s="2"/>
    </row>
    <row r="50" spans="11:20" ht="14.25" customHeight="1" x14ac:dyDescent="0.2">
      <c r="K50" s="2"/>
      <c r="L50" s="2"/>
      <c r="M50" s="2"/>
      <c r="N50" s="2"/>
      <c r="O50" s="2"/>
      <c r="P50" s="2"/>
      <c r="Q50" s="2"/>
      <c r="R50" s="2"/>
      <c r="S50" s="2"/>
      <c r="T50" s="2"/>
    </row>
    <row r="51" spans="11:20" ht="14.25" customHeight="1" x14ac:dyDescent="0.2"/>
    <row r="52" spans="11:20" ht="14.25" customHeight="1" x14ac:dyDescent="0.2"/>
    <row r="53" spans="11:20" ht="14.25" customHeight="1" x14ac:dyDescent="0.2"/>
    <row r="54" spans="11:20" ht="14.25" customHeight="1" x14ac:dyDescent="0.2"/>
    <row r="55" spans="11:20" ht="14.25" customHeight="1" x14ac:dyDescent="0.2"/>
    <row r="56" spans="11:20" ht="14.25" customHeight="1" x14ac:dyDescent="0.2"/>
    <row r="57" spans="11:20" ht="14.25" customHeight="1" x14ac:dyDescent="0.2"/>
    <row r="58" spans="11:20" ht="14.25" customHeight="1" x14ac:dyDescent="0.2"/>
    <row r="59" spans="11:20" ht="14.25" customHeight="1" x14ac:dyDescent="0.2"/>
    <row r="60" spans="11:20" ht="14.25" customHeight="1" x14ac:dyDescent="0.2"/>
    <row r="61" spans="11:20" ht="14.25" customHeight="1" x14ac:dyDescent="0.2"/>
    <row r="62" spans="11:20" ht="14.25" customHeight="1" x14ac:dyDescent="0.2">
      <c r="S62" s="1"/>
    </row>
    <row r="63" spans="11:20" ht="14.25" customHeight="1" x14ac:dyDescent="0.2"/>
    <row r="64" spans="11:20"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row r="1001" ht="14.25" customHeight="1" x14ac:dyDescent="0.2"/>
    <row r="1002" ht="14.25" customHeight="1" x14ac:dyDescent="0.2"/>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FBB18-356E-4847-BCDA-E6ED71D8CDFA}">
  <dimension ref="A1:AD1002"/>
  <sheetViews>
    <sheetView tabSelected="1" workbookViewId="0">
      <selection activeCell="D16" sqref="D16"/>
    </sheetView>
  </sheetViews>
  <sheetFormatPr baseColWidth="10" defaultColWidth="14.5" defaultRowHeight="15" customHeight="1" x14ac:dyDescent="0.2"/>
  <cols>
    <col min="1" max="1" width="19.33203125" bestFit="1" customWidth="1"/>
    <col min="2" max="2" width="11" bestFit="1" customWidth="1"/>
    <col min="3" max="6" width="8.6640625" customWidth="1"/>
    <col min="7" max="7" width="9.6640625" customWidth="1"/>
    <col min="8" max="8" width="10.6640625" bestFit="1" customWidth="1"/>
    <col min="9" max="17" width="10.6640625" customWidth="1"/>
    <col min="18" max="20" width="8.6640625" customWidth="1"/>
    <col min="21" max="21" width="12.6640625" customWidth="1"/>
    <col min="22" max="22" width="13.1640625" customWidth="1"/>
    <col min="23" max="23" width="14.6640625" customWidth="1"/>
    <col min="24" max="25" width="8.6640625" customWidth="1"/>
    <col min="26" max="26" width="11" customWidth="1"/>
    <col min="27" max="27" width="11.6640625" customWidth="1"/>
    <col min="28" max="28" width="12.1640625" customWidth="1"/>
  </cols>
  <sheetData>
    <row r="1" spans="1:26" ht="14.25" customHeight="1" x14ac:dyDescent="0.2"/>
    <row r="2" spans="1:26" ht="14.25" customHeight="1" x14ac:dyDescent="0.2">
      <c r="A2" s="9" t="str">
        <f>'Group Task 1 - Data'!A2</f>
        <v>YEAR</v>
      </c>
      <c r="B2" s="9" t="str">
        <f>'Group Task 1 - Data'!B2</f>
        <v>FOREIGN (Y)</v>
      </c>
      <c r="C2" s="9" t="str">
        <f>'Group Task 1 - Data'!C2</f>
        <v>CRUDE</v>
      </c>
      <c r="D2" s="9" t="str">
        <f>'Group Task 1 - Data'!D2</f>
        <v>INTEREST</v>
      </c>
      <c r="E2" s="9" t="str">
        <f>'Group Task 1 - Data'!E2</f>
        <v>DJIA</v>
      </c>
      <c r="F2" s="9" t="str">
        <f>'Group Task 1 - Data'!F2</f>
        <v>GNP</v>
      </c>
      <c r="G2" s="9" t="str">
        <f>'Group Task 1 - Data'!G2</f>
        <v>PURCHASE</v>
      </c>
      <c r="H2" s="9" t="str">
        <f>'Group Task 1 - Data'!H2</f>
        <v>CONSUMER</v>
      </c>
      <c r="J2" s="13" t="s">
        <v>47</v>
      </c>
      <c r="K2" s="14" t="s">
        <v>48</v>
      </c>
      <c r="L2" s="14"/>
      <c r="M2" s="12" t="s">
        <v>51</v>
      </c>
      <c r="N2" s="12" t="s">
        <v>46</v>
      </c>
      <c r="O2" s="12"/>
      <c r="P2" s="13" t="s">
        <v>49</v>
      </c>
      <c r="Q2" s="13" t="s">
        <v>50</v>
      </c>
      <c r="U2" t="s">
        <v>52</v>
      </c>
    </row>
    <row r="3" spans="1:26" ht="16" thickBot="1" x14ac:dyDescent="0.25">
      <c r="A3" s="9">
        <f>'Group Task 1 - Data'!A3</f>
        <v>1976</v>
      </c>
      <c r="B3" s="9">
        <f>'Group Task 1 - Data'!B3</f>
        <v>31</v>
      </c>
      <c r="C3" s="9">
        <f>'Group Task 1 - Data'!C3</f>
        <v>10.9</v>
      </c>
      <c r="D3" s="9">
        <f>'Group Task 1 - Data'!D3</f>
        <v>7.61</v>
      </c>
      <c r="E3" s="9">
        <f>'Group Task 1 - Data'!E3</f>
        <v>974.9</v>
      </c>
      <c r="F3" s="9">
        <f>'Group Task 1 - Data'!F3</f>
        <v>1718</v>
      </c>
      <c r="G3" s="9">
        <f>'Group Task 1 - Data'!G3</f>
        <v>1.7569999999999999</v>
      </c>
      <c r="H3" s="9">
        <f>'Group Task 1 - Data'!H3</f>
        <v>234.4</v>
      </c>
      <c r="I3" s="9"/>
      <c r="J3" s="9">
        <f>V$18+$V$19*C3+$V$20*D3+$V$21*E3+$V$22*F3+$V$23*G3+$V$24*H3</f>
        <v>27.702524772509918</v>
      </c>
      <c r="K3" s="9">
        <f>B3-J3</f>
        <v>3.2974752274900823</v>
      </c>
      <c r="L3" s="9"/>
      <c r="M3" s="9">
        <f>B3-$B$18</f>
        <v>-87.25</v>
      </c>
      <c r="N3" s="9">
        <f>M3^2</f>
        <v>7612.5625</v>
      </c>
      <c r="O3" s="9"/>
      <c r="P3" s="9">
        <f>J3-$J$18</f>
        <v>-90.547475227490068</v>
      </c>
      <c r="Q3" s="9">
        <f>P3^2</f>
        <v>8198.8452700729267</v>
      </c>
    </row>
    <row r="4" spans="1:26" ht="14.25" customHeight="1" x14ac:dyDescent="0.2">
      <c r="A4" s="9">
        <f>'Group Task 1 - Data'!A4</f>
        <v>1977</v>
      </c>
      <c r="B4" s="9">
        <f>'Group Task 1 - Data'!B4</f>
        <v>35</v>
      </c>
      <c r="C4" s="9">
        <f>'Group Task 1 - Data'!C4</f>
        <v>12</v>
      </c>
      <c r="D4" s="9">
        <f>'Group Task 1 - Data'!D4</f>
        <v>7.42</v>
      </c>
      <c r="E4" s="9">
        <f>'Group Task 1 - Data'!E4</f>
        <v>894.6</v>
      </c>
      <c r="F4" s="9">
        <f>'Group Task 1 - Data'!F4</f>
        <v>1918</v>
      </c>
      <c r="G4" s="9">
        <f>'Group Task 1 - Data'!G4</f>
        <v>1.649</v>
      </c>
      <c r="H4" s="9">
        <f>'Group Task 1 - Data'!H4</f>
        <v>263.8</v>
      </c>
      <c r="I4" s="9"/>
      <c r="J4" s="9">
        <f t="shared" ref="J4:J14" si="0">V$18+$V$19*C4+$V$20*D4+$V$21*E4+$V$22*F4+$V$23*G4+$V$24*H4</f>
        <v>36.07652877033405</v>
      </c>
      <c r="K4" s="9">
        <f t="shared" ref="K4:K14" si="1">B4-J4</f>
        <v>-1.0765287703340505</v>
      </c>
      <c r="L4" s="9"/>
      <c r="M4" s="9">
        <f t="shared" ref="M4:M14" si="2">B4-$B$18</f>
        <v>-83.25</v>
      </c>
      <c r="N4" s="9">
        <f t="shared" ref="N4:N14" si="3">M4^2</f>
        <v>6930.5625</v>
      </c>
      <c r="O4" s="9"/>
      <c r="P4" s="9">
        <f t="shared" ref="P4:P14" si="4">J4-$J$18</f>
        <v>-82.173471229665935</v>
      </c>
      <c r="Q4" s="9">
        <f t="shared" ref="Q4:Q14" si="5">P4^2</f>
        <v>6752.4793739327351</v>
      </c>
      <c r="U4" s="16" t="s">
        <v>43</v>
      </c>
      <c r="V4" s="16"/>
    </row>
    <row r="5" spans="1:26" ht="14.25" customHeight="1" x14ac:dyDescent="0.2">
      <c r="A5" s="9">
        <f>'Group Task 1 - Data'!A5</f>
        <v>1978</v>
      </c>
      <c r="B5" s="9">
        <f>'Group Task 1 - Data'!B5</f>
        <v>42</v>
      </c>
      <c r="C5" s="9">
        <f>'Group Task 1 - Data'!C5</f>
        <v>12.5</v>
      </c>
      <c r="D5" s="9">
        <f>'Group Task 1 - Data'!D5</f>
        <v>8.41</v>
      </c>
      <c r="E5" s="9">
        <f>'Group Task 1 - Data'!E5</f>
        <v>820.2</v>
      </c>
      <c r="F5" s="9">
        <f>'Group Task 1 - Data'!F5</f>
        <v>2164</v>
      </c>
      <c r="G5" s="9">
        <f>'Group Task 1 - Data'!G5</f>
        <v>1.532</v>
      </c>
      <c r="H5" s="9">
        <f>'Group Task 1 - Data'!H5</f>
        <v>308.3</v>
      </c>
      <c r="I5" s="9"/>
      <c r="J5" s="9">
        <f t="shared" si="0"/>
        <v>45.019357209317818</v>
      </c>
      <c r="K5" s="9">
        <f t="shared" si="1"/>
        <v>-3.0193572093178176</v>
      </c>
      <c r="L5" s="9"/>
      <c r="M5" s="9">
        <f t="shared" si="2"/>
        <v>-76.25</v>
      </c>
      <c r="N5" s="9">
        <f t="shared" si="3"/>
        <v>5814.0625</v>
      </c>
      <c r="O5" s="9"/>
      <c r="P5" s="9">
        <f t="shared" si="4"/>
        <v>-73.230642790682168</v>
      </c>
      <c r="Q5" s="9">
        <f t="shared" si="5"/>
        <v>5362.7270435364899</v>
      </c>
      <c r="U5" t="s">
        <v>42</v>
      </c>
      <c r="V5">
        <v>0.99883046174923618</v>
      </c>
    </row>
    <row r="6" spans="1:26" ht="14.25" customHeight="1" x14ac:dyDescent="0.2">
      <c r="A6" s="9">
        <f>'Group Task 1 - Data'!A6</f>
        <v>1979</v>
      </c>
      <c r="B6" s="9">
        <f>'Group Task 1 - Data'!B6</f>
        <v>54</v>
      </c>
      <c r="C6" s="9">
        <f>'Group Task 1 - Data'!C6</f>
        <v>17.7</v>
      </c>
      <c r="D6" s="9">
        <f>'Group Task 1 - Data'!D6</f>
        <v>9.4399990000000003</v>
      </c>
      <c r="E6" s="9">
        <f>'Group Task 1 - Data'!E6</f>
        <v>844.4</v>
      </c>
      <c r="F6" s="9">
        <f>'Group Task 1 - Data'!F6</f>
        <v>2418</v>
      </c>
      <c r="G6" s="9">
        <f>'Group Task 1 - Data'!G6</f>
        <v>1.38</v>
      </c>
      <c r="H6" s="9">
        <f>'Group Task 1 - Data'!H6</f>
        <v>347.5</v>
      </c>
      <c r="I6" s="9"/>
      <c r="J6" s="9">
        <f t="shared" si="0"/>
        <v>54.561328445311645</v>
      </c>
      <c r="K6" s="9">
        <f t="shared" si="1"/>
        <v>-0.56132844531164494</v>
      </c>
      <c r="L6" s="9"/>
      <c r="M6" s="9">
        <f t="shared" si="2"/>
        <v>-64.25</v>
      </c>
      <c r="N6" s="9">
        <f t="shared" si="3"/>
        <v>4128.0625</v>
      </c>
      <c r="O6" s="9"/>
      <c r="P6" s="9">
        <f t="shared" si="4"/>
        <v>-63.688671554688341</v>
      </c>
      <c r="Q6" s="9">
        <f t="shared" si="5"/>
        <v>4056.2468844009677</v>
      </c>
      <c r="U6" t="s">
        <v>41</v>
      </c>
      <c r="V6">
        <v>0.99766229131819228</v>
      </c>
    </row>
    <row r="7" spans="1:26" ht="14.25" customHeight="1" x14ac:dyDescent="0.2">
      <c r="A7" s="9">
        <f>'Group Task 1 - Data'!A7</f>
        <v>1980</v>
      </c>
      <c r="B7" s="9">
        <f>'Group Task 1 - Data'!B7</f>
        <v>83</v>
      </c>
      <c r="C7" s="9">
        <f>'Group Task 1 - Data'!C7</f>
        <v>28.1</v>
      </c>
      <c r="D7" s="9">
        <f>'Group Task 1 - Data'!D7</f>
        <v>11.46</v>
      </c>
      <c r="E7" s="9">
        <f>'Group Task 1 - Data'!E7</f>
        <v>891.4</v>
      </c>
      <c r="F7" s="9">
        <f>'Group Task 1 - Data'!F7</f>
        <v>2732</v>
      </c>
      <c r="G7" s="9">
        <f>'Group Task 1 - Data'!G7</f>
        <v>1.2150000000000001</v>
      </c>
      <c r="H7" s="9">
        <f>'Group Task 1 - Data'!H7</f>
        <v>349.4</v>
      </c>
      <c r="I7" s="9"/>
      <c r="J7" s="9">
        <f t="shared" si="0"/>
        <v>82.343120210555497</v>
      </c>
      <c r="K7" s="9">
        <f t="shared" si="1"/>
        <v>0.65687978944450265</v>
      </c>
      <c r="L7" s="9"/>
      <c r="M7" s="9">
        <f t="shared" si="2"/>
        <v>-35.25</v>
      </c>
      <c r="N7" s="9">
        <f t="shared" si="3"/>
        <v>1242.5625</v>
      </c>
      <c r="O7" s="9"/>
      <c r="P7" s="9">
        <f t="shared" si="4"/>
        <v>-35.906879789444488</v>
      </c>
      <c r="Q7" s="9">
        <f t="shared" si="5"/>
        <v>1289.3040162136172</v>
      </c>
      <c r="U7" t="s">
        <v>39</v>
      </c>
      <c r="V7">
        <v>0.99485704090002292</v>
      </c>
    </row>
    <row r="8" spans="1:26" ht="14.25" customHeight="1" x14ac:dyDescent="0.2">
      <c r="A8" s="9">
        <f>'Group Task 1 - Data'!A8</f>
        <v>1981</v>
      </c>
      <c r="B8" s="9">
        <f>'Group Task 1 - Data'!B8</f>
        <v>109</v>
      </c>
      <c r="C8" s="9">
        <f>'Group Task 1 - Data'!C8</f>
        <v>35.6</v>
      </c>
      <c r="D8" s="9">
        <f>'Group Task 1 - Data'!D8</f>
        <v>13.91</v>
      </c>
      <c r="E8" s="9">
        <f>'Group Task 1 - Data'!E8</f>
        <v>932.9</v>
      </c>
      <c r="F8" s="9">
        <f>'Group Task 1 - Data'!F8</f>
        <v>3053</v>
      </c>
      <c r="G8" s="9">
        <f>'Group Task 1 - Data'!G8</f>
        <v>1.0980000000000001</v>
      </c>
      <c r="H8" s="9">
        <f>'Group Task 1 - Data'!H8</f>
        <v>366.6</v>
      </c>
      <c r="I8" s="9"/>
      <c r="J8" s="9">
        <f t="shared" si="0"/>
        <v>111.80683726970832</v>
      </c>
      <c r="K8" s="9">
        <f t="shared" si="1"/>
        <v>-2.8068372697083248</v>
      </c>
      <c r="L8" s="9"/>
      <c r="M8" s="9">
        <f t="shared" si="2"/>
        <v>-9.25</v>
      </c>
      <c r="N8" s="9">
        <f t="shared" si="3"/>
        <v>85.5625</v>
      </c>
      <c r="O8" s="9"/>
      <c r="P8" s="9">
        <f t="shared" si="4"/>
        <v>-6.443162730291661</v>
      </c>
      <c r="Q8" s="9">
        <f t="shared" si="5"/>
        <v>41.514345969019494</v>
      </c>
      <c r="U8" t="s">
        <v>19</v>
      </c>
      <c r="V8">
        <v>5.1578330415403419</v>
      </c>
    </row>
    <row r="9" spans="1:26" ht="14.25" customHeight="1" thickBot="1" x14ac:dyDescent="0.25">
      <c r="A9" s="9">
        <f>'Group Task 1 - Data'!A9</f>
        <v>1982</v>
      </c>
      <c r="B9" s="9">
        <f>'Group Task 1 - Data'!B9</f>
        <v>125</v>
      </c>
      <c r="C9" s="9">
        <f>'Group Task 1 - Data'!C9</f>
        <v>31.8</v>
      </c>
      <c r="D9" s="9">
        <f>'Group Task 1 - Data'!D9</f>
        <v>13</v>
      </c>
      <c r="E9" s="9">
        <f>'Group Task 1 - Data'!E9</f>
        <v>884.4</v>
      </c>
      <c r="F9" s="9">
        <f>'Group Task 1 - Data'!F9</f>
        <v>3166</v>
      </c>
      <c r="G9" s="9">
        <f>'Group Task 1 - Data'!G9</f>
        <v>1.0349999999999999</v>
      </c>
      <c r="H9" s="9">
        <f>'Group Task 1 - Data'!H9</f>
        <v>381.1</v>
      </c>
      <c r="I9" s="9"/>
      <c r="J9" s="9">
        <f t="shared" si="0"/>
        <v>116.93195044450906</v>
      </c>
      <c r="K9" s="9">
        <f t="shared" si="1"/>
        <v>8.0680495554909442</v>
      </c>
      <c r="L9" s="9"/>
      <c r="M9" s="9">
        <f t="shared" si="2"/>
        <v>6.75</v>
      </c>
      <c r="N9" s="9">
        <f t="shared" si="3"/>
        <v>45.5625</v>
      </c>
      <c r="O9" s="9"/>
      <c r="P9" s="9">
        <f t="shared" si="4"/>
        <v>-1.3180495554909299</v>
      </c>
      <c r="Q9" s="9">
        <f t="shared" si="5"/>
        <v>1.737254630729838</v>
      </c>
      <c r="U9" s="5" t="s">
        <v>36</v>
      </c>
      <c r="V9" s="5">
        <v>12</v>
      </c>
    </row>
    <row r="10" spans="1:26" ht="14.25" customHeight="1" x14ac:dyDescent="0.2">
      <c r="A10" s="9">
        <f>'Group Task 1 - Data'!A10</f>
        <v>1983</v>
      </c>
      <c r="B10" s="9">
        <f>'Group Task 1 - Data'!B10</f>
        <v>137</v>
      </c>
      <c r="C10" s="9">
        <f>'Group Task 1 - Data'!C10</f>
        <v>29</v>
      </c>
      <c r="D10" s="9">
        <f>'Group Task 1 - Data'!D10</f>
        <v>11.11</v>
      </c>
      <c r="E10" s="9">
        <f>'Group Task 1 - Data'!E10</f>
        <v>1190.3</v>
      </c>
      <c r="F10" s="9">
        <f>'Group Task 1 - Data'!F10</f>
        <v>3406</v>
      </c>
      <c r="G10" s="9">
        <f>'Group Task 1 - Data'!G10</f>
        <v>1</v>
      </c>
      <c r="H10" s="9">
        <f>'Group Task 1 - Data'!H10</f>
        <v>430.4</v>
      </c>
      <c r="I10" s="9"/>
      <c r="J10" s="9">
        <f t="shared" si="0"/>
        <v>141.49626012241436</v>
      </c>
      <c r="K10" s="9">
        <f t="shared" si="1"/>
        <v>-4.4962601224143555</v>
      </c>
      <c r="L10" s="9"/>
      <c r="M10" s="9">
        <f t="shared" si="2"/>
        <v>18.75</v>
      </c>
      <c r="N10" s="9">
        <f t="shared" si="3"/>
        <v>351.5625</v>
      </c>
      <c r="O10" s="9"/>
      <c r="P10" s="9">
        <f t="shared" si="4"/>
        <v>23.24626012241437</v>
      </c>
      <c r="Q10" s="9">
        <f t="shared" si="5"/>
        <v>540.38860967895255</v>
      </c>
    </row>
    <row r="11" spans="1:26" ht="14.25" customHeight="1" thickBot="1" x14ac:dyDescent="0.25">
      <c r="A11" s="9">
        <f>'Group Task 1 - Data'!A11</f>
        <v>1984</v>
      </c>
      <c r="B11" s="9">
        <f>'Group Task 1 - Data'!B11</f>
        <v>165</v>
      </c>
      <c r="C11" s="9">
        <f>'Group Task 1 - Data'!C11</f>
        <v>28.6</v>
      </c>
      <c r="D11" s="9">
        <f>'Group Task 1 - Data'!D11</f>
        <v>12.44</v>
      </c>
      <c r="E11" s="9">
        <f>'Group Task 1 - Data'!E11</f>
        <v>1178.5</v>
      </c>
      <c r="F11" s="9">
        <f>'Group Task 1 - Data'!F11</f>
        <v>3772</v>
      </c>
      <c r="G11" s="9">
        <f>'Group Task 1 - Data'!G11</f>
        <v>0.96099999999999997</v>
      </c>
      <c r="H11" s="9">
        <f>'Group Task 1 - Data'!H11</f>
        <v>511.8</v>
      </c>
      <c r="I11" s="9"/>
      <c r="J11" s="9">
        <f t="shared" si="0"/>
        <v>168.41262212283044</v>
      </c>
      <c r="K11" s="9">
        <f t="shared" si="1"/>
        <v>-3.4126221228304416</v>
      </c>
      <c r="L11" s="9"/>
      <c r="M11" s="9">
        <f t="shared" si="2"/>
        <v>46.75</v>
      </c>
      <c r="N11" s="9">
        <f t="shared" si="3"/>
        <v>2185.5625</v>
      </c>
      <c r="O11" s="9"/>
      <c r="P11" s="9">
        <f t="shared" si="4"/>
        <v>50.162622122830456</v>
      </c>
      <c r="Q11" s="9">
        <f t="shared" si="5"/>
        <v>2516.2886582378796</v>
      </c>
      <c r="U11" t="s">
        <v>33</v>
      </c>
    </row>
    <row r="12" spans="1:26" ht="14.25" customHeight="1" x14ac:dyDescent="0.2">
      <c r="A12" s="9">
        <f>'Group Task 1 - Data'!A12</f>
        <v>1985</v>
      </c>
      <c r="B12" s="9">
        <f>'Group Task 1 - Data'!B12</f>
        <v>185</v>
      </c>
      <c r="C12" s="9">
        <f>'Group Task 1 - Data'!C12</f>
        <v>26.8</v>
      </c>
      <c r="D12" s="9">
        <f>'Group Task 1 - Data'!D12</f>
        <v>10.62</v>
      </c>
      <c r="E12" s="9">
        <f>'Group Task 1 - Data'!E12</f>
        <v>1328.2</v>
      </c>
      <c r="F12" s="9">
        <f>'Group Task 1 - Data'!F12</f>
        <v>4015</v>
      </c>
      <c r="G12" s="9">
        <f>'Group Task 1 - Data'!G12</f>
        <v>0.92800000000000005</v>
      </c>
      <c r="H12" s="9">
        <f>'Group Task 1 - Data'!H12</f>
        <v>592.4</v>
      </c>
      <c r="I12" s="9"/>
      <c r="J12" s="9">
        <f t="shared" si="0"/>
        <v>182.67710345333643</v>
      </c>
      <c r="K12" s="9">
        <f t="shared" si="1"/>
        <v>2.3228965466635714</v>
      </c>
      <c r="L12" s="9"/>
      <c r="M12" s="9">
        <f t="shared" si="2"/>
        <v>66.75</v>
      </c>
      <c r="N12" s="9">
        <f t="shared" si="3"/>
        <v>4455.5625</v>
      </c>
      <c r="O12" s="9"/>
      <c r="P12" s="9">
        <f t="shared" si="4"/>
        <v>64.427103453336443</v>
      </c>
      <c r="Q12" s="9">
        <f t="shared" si="5"/>
        <v>4150.8516593869163</v>
      </c>
      <c r="U12" s="15"/>
      <c r="V12" s="15" t="s">
        <v>31</v>
      </c>
      <c r="W12" s="15" t="s">
        <v>30</v>
      </c>
      <c r="X12" s="15" t="s">
        <v>29</v>
      </c>
      <c r="Y12" s="15" t="s">
        <v>28</v>
      </c>
      <c r="Z12" s="15" t="s">
        <v>27</v>
      </c>
    </row>
    <row r="13" spans="1:26" ht="14.25" customHeight="1" x14ac:dyDescent="0.2">
      <c r="A13" s="9">
        <f>'Group Task 1 - Data'!A13</f>
        <v>1986</v>
      </c>
      <c r="B13" s="9">
        <f>'Group Task 1 - Data'!B13</f>
        <v>209</v>
      </c>
      <c r="C13" s="9">
        <f>'Group Task 1 - Data'!C13</f>
        <v>14.6</v>
      </c>
      <c r="D13" s="9">
        <f>'Group Task 1 - Data'!D13</f>
        <v>7.68</v>
      </c>
      <c r="E13" s="9">
        <f>'Group Task 1 - Data'!E13</f>
        <v>1792.8</v>
      </c>
      <c r="F13" s="9">
        <f>'Group Task 1 - Data'!F13</f>
        <v>4240</v>
      </c>
      <c r="G13" s="9">
        <f>'Group Task 1 - Data'!G13</f>
        <v>0.91300000000000003</v>
      </c>
      <c r="H13" s="9">
        <f>'Group Task 1 - Data'!H13</f>
        <v>646.1</v>
      </c>
      <c r="I13" s="9"/>
      <c r="J13" s="9">
        <f t="shared" si="0"/>
        <v>208.06022243516472</v>
      </c>
      <c r="K13" s="9">
        <f t="shared" si="1"/>
        <v>0.93977756483528196</v>
      </c>
      <c r="L13" s="9"/>
      <c r="M13" s="9">
        <f t="shared" si="2"/>
        <v>90.75</v>
      </c>
      <c r="N13" s="9">
        <f t="shared" si="3"/>
        <v>8235.5625</v>
      </c>
      <c r="O13" s="9"/>
      <c r="P13" s="9">
        <f t="shared" si="4"/>
        <v>89.810222435164732</v>
      </c>
      <c r="Q13" s="9">
        <f t="shared" si="5"/>
        <v>8065.8760538537663</v>
      </c>
      <c r="U13" t="s">
        <v>25</v>
      </c>
      <c r="V13">
        <v>6</v>
      </c>
      <c r="W13">
        <v>56767.233791577972</v>
      </c>
      <c r="X13">
        <v>9461.2056319296626</v>
      </c>
      <c r="Y13">
        <v>355.64108104448712</v>
      </c>
      <c r="Z13">
        <v>2.0738391541152112E-6</v>
      </c>
    </row>
    <row r="14" spans="1:26" ht="14.25" customHeight="1" x14ac:dyDescent="0.2">
      <c r="A14" s="9">
        <f>'Group Task 1 - Data'!A14</f>
        <v>1987</v>
      </c>
      <c r="B14" s="9">
        <f>'Group Task 1 - Data'!B14</f>
        <v>244</v>
      </c>
      <c r="C14" s="9">
        <f>'Group Task 1 - Data'!C14</f>
        <v>17.899999999999999</v>
      </c>
      <c r="D14" s="9">
        <f>'Group Task 1 - Data'!D14</f>
        <v>8.3800000000000008</v>
      </c>
      <c r="E14" s="9">
        <f>'Group Task 1 - Data'!E14</f>
        <v>2276</v>
      </c>
      <c r="F14" s="9">
        <f>'Group Task 1 - Data'!F14</f>
        <v>4527</v>
      </c>
      <c r="G14" s="9">
        <f>'Group Task 1 - Data'!G14</f>
        <v>0.88</v>
      </c>
      <c r="H14" s="9">
        <f>'Group Task 1 - Data'!H14</f>
        <v>685.5</v>
      </c>
      <c r="I14" s="9"/>
      <c r="J14" s="9">
        <f t="shared" si="0"/>
        <v>243.91214474400743</v>
      </c>
      <c r="K14" s="9">
        <f t="shared" si="1"/>
        <v>8.7855255992565162E-2</v>
      </c>
      <c r="L14" s="9"/>
      <c r="M14" s="9">
        <f t="shared" si="2"/>
        <v>125.75</v>
      </c>
      <c r="N14" s="9">
        <f t="shared" si="3"/>
        <v>15813.0625</v>
      </c>
      <c r="O14" s="9"/>
      <c r="P14" s="9">
        <f t="shared" si="4"/>
        <v>125.66214474400745</v>
      </c>
      <c r="Q14" s="9">
        <f t="shared" si="5"/>
        <v>15790.97462166388</v>
      </c>
      <c r="U14" t="s">
        <v>23</v>
      </c>
      <c r="V14">
        <v>5</v>
      </c>
      <c r="W14">
        <v>133.01620842202649</v>
      </c>
      <c r="X14">
        <v>26.603241684405297</v>
      </c>
    </row>
    <row r="15" spans="1:26" ht="14.25" customHeight="1" thickBot="1" x14ac:dyDescent="0.25">
      <c r="U15" s="5" t="s">
        <v>21</v>
      </c>
      <c r="V15" s="5">
        <v>11</v>
      </c>
      <c r="W15" s="5">
        <v>56900.25</v>
      </c>
      <c r="X15" s="5"/>
      <c r="Y15" s="5"/>
      <c r="Z15" s="5"/>
    </row>
    <row r="16" spans="1:26" ht="14.25" customHeight="1" thickBot="1" x14ac:dyDescent="0.25"/>
    <row r="17" spans="1:30" ht="14.25" customHeight="1" x14ac:dyDescent="0.2">
      <c r="A17" s="17" t="s">
        <v>57</v>
      </c>
      <c r="B17">
        <f>SUM(B3:B14)</f>
        <v>1419</v>
      </c>
      <c r="C17">
        <f t="shared" ref="C17:Q17" si="6">SUM(C3:C14)</f>
        <v>265.5</v>
      </c>
      <c r="D17">
        <f t="shared" si="6"/>
        <v>121.47999899999999</v>
      </c>
      <c r="E17">
        <f t="shared" si="6"/>
        <v>14008.599999999999</v>
      </c>
      <c r="F17">
        <f t="shared" si="6"/>
        <v>37129</v>
      </c>
      <c r="G17">
        <f t="shared" si="6"/>
        <v>14.348000000000003</v>
      </c>
      <c r="H17">
        <f t="shared" si="6"/>
        <v>5117.3</v>
      </c>
      <c r="J17">
        <f t="shared" si="6"/>
        <v>1418.9999999999998</v>
      </c>
      <c r="K17">
        <f t="shared" si="6"/>
        <v>3.1263880373444408E-13</v>
      </c>
      <c r="M17">
        <f t="shared" si="6"/>
        <v>0</v>
      </c>
      <c r="N17">
        <f t="shared" si="6"/>
        <v>56900.25</v>
      </c>
      <c r="P17">
        <f t="shared" si="6"/>
        <v>-1.7053025658242404E-13</v>
      </c>
      <c r="Q17">
        <f t="shared" si="6"/>
        <v>56767.233791577884</v>
      </c>
      <c r="U17" s="15"/>
      <c r="V17" s="15" t="s">
        <v>20</v>
      </c>
      <c r="W17" s="15" t="s">
        <v>19</v>
      </c>
      <c r="X17" s="15" t="s">
        <v>18</v>
      </c>
      <c r="Y17" s="15" t="s">
        <v>17</v>
      </c>
      <c r="Z17" s="15" t="s">
        <v>16</v>
      </c>
      <c r="AA17" s="15" t="s">
        <v>15</v>
      </c>
      <c r="AB17" s="15" t="s">
        <v>14</v>
      </c>
      <c r="AC17" s="15" t="s">
        <v>13</v>
      </c>
    </row>
    <row r="18" spans="1:30" ht="14.25" customHeight="1" x14ac:dyDescent="0.2">
      <c r="A18" s="17" t="s">
        <v>58</v>
      </c>
      <c r="B18">
        <f>AVERAGE(B3:B14)</f>
        <v>118.25</v>
      </c>
      <c r="C18">
        <f t="shared" ref="C18:Q18" si="7">AVERAGE(C3:C14)</f>
        <v>22.125</v>
      </c>
      <c r="D18">
        <f t="shared" si="7"/>
        <v>10.12333325</v>
      </c>
      <c r="E18">
        <f t="shared" si="7"/>
        <v>1167.3833333333332</v>
      </c>
      <c r="F18">
        <f t="shared" si="7"/>
        <v>3094.0833333333335</v>
      </c>
      <c r="G18">
        <f t="shared" si="7"/>
        <v>1.1956666666666669</v>
      </c>
      <c r="H18">
        <f t="shared" si="7"/>
        <v>426.44166666666666</v>
      </c>
      <c r="J18">
        <f t="shared" si="7"/>
        <v>118.24999999999999</v>
      </c>
      <c r="K18">
        <f t="shared" si="7"/>
        <v>2.6053233644537006E-14</v>
      </c>
      <c r="M18">
        <f t="shared" si="7"/>
        <v>0</v>
      </c>
      <c r="N18">
        <f t="shared" si="7"/>
        <v>4741.6875</v>
      </c>
      <c r="P18">
        <f t="shared" si="7"/>
        <v>-1.4210854715202004E-14</v>
      </c>
      <c r="Q18">
        <f t="shared" si="7"/>
        <v>4730.602815964824</v>
      </c>
      <c r="S18" s="2"/>
      <c r="T18" s="2"/>
      <c r="U18" t="s">
        <v>12</v>
      </c>
      <c r="V18">
        <v>-392.12825927318488</v>
      </c>
      <c r="W18">
        <v>115.96396856960739</v>
      </c>
      <c r="X18">
        <v>-3.3814663650270802</v>
      </c>
      <c r="Y18">
        <v>1.9642807329522349E-2</v>
      </c>
      <c r="Z18">
        <v>-690.22313046651823</v>
      </c>
      <c r="AA18">
        <v>-94.033388079851576</v>
      </c>
      <c r="AB18">
        <v>-690.22313046651823</v>
      </c>
      <c r="AC18">
        <v>-94.033388079851576</v>
      </c>
    </row>
    <row r="19" spans="1:30" ht="14.25" customHeight="1" x14ac:dyDescent="0.2">
      <c r="A19" s="17" t="s">
        <v>66</v>
      </c>
      <c r="B19">
        <f>N17</f>
        <v>56900.25</v>
      </c>
      <c r="S19" s="2"/>
      <c r="T19" s="2"/>
      <c r="U19" t="s">
        <v>9</v>
      </c>
      <c r="V19">
        <v>0.15449778738087369</v>
      </c>
      <c r="W19">
        <v>1.1083440128333153</v>
      </c>
      <c r="X19">
        <v>0.13939515673109765</v>
      </c>
      <c r="Y19">
        <v>0.89457870215576119</v>
      </c>
      <c r="Z19">
        <v>-2.6945911996447096</v>
      </c>
      <c r="AA19">
        <v>3.003586774406457</v>
      </c>
      <c r="AB19">
        <v>-2.6945911996447096</v>
      </c>
      <c r="AC19">
        <v>3.003586774406457</v>
      </c>
    </row>
    <row r="20" spans="1:30" ht="14.25" customHeight="1" x14ac:dyDescent="0.2">
      <c r="A20" s="17" t="s">
        <v>65</v>
      </c>
      <c r="B20">
        <f>Q17</f>
        <v>56767.233791577884</v>
      </c>
      <c r="S20" s="2"/>
      <c r="T20" s="2"/>
      <c r="U20" t="s">
        <v>8</v>
      </c>
      <c r="V20">
        <v>-0.96268678866693502</v>
      </c>
      <c r="W20">
        <v>3.8388823691176923</v>
      </c>
      <c r="X20">
        <v>-0.25077267186183505</v>
      </c>
      <c r="Y20">
        <v>0.81196903232581208</v>
      </c>
      <c r="Z20">
        <v>-10.830848075865378</v>
      </c>
      <c r="AA20">
        <v>8.9054744985315075</v>
      </c>
      <c r="AB20">
        <v>-10.830848075865378</v>
      </c>
      <c r="AC20">
        <v>8.9054744985315075</v>
      </c>
    </row>
    <row r="21" spans="1:30" ht="14.25" customHeight="1" x14ac:dyDescent="0.2">
      <c r="S21" s="2"/>
      <c r="T21" s="2"/>
      <c r="U21" t="s">
        <v>7</v>
      </c>
      <c r="V21">
        <v>1.4832228189509149E-2</v>
      </c>
      <c r="W21">
        <v>1.4612962978274765E-2</v>
      </c>
      <c r="X21">
        <v>1.0150048427249401</v>
      </c>
      <c r="Y21">
        <v>0.35667432181009018</v>
      </c>
      <c r="Z21">
        <v>-2.273158900726991E-2</v>
      </c>
      <c r="AA21">
        <v>5.2396045386288205E-2</v>
      </c>
      <c r="AB21">
        <v>-2.273158900726991E-2</v>
      </c>
      <c r="AC21">
        <v>5.2396045386288205E-2</v>
      </c>
    </row>
    <row r="22" spans="1:30" ht="14.25" customHeight="1" x14ac:dyDescent="0.2">
      <c r="S22" s="2"/>
      <c r="T22" s="2"/>
      <c r="U22" t="s">
        <v>6</v>
      </c>
      <c r="V22">
        <v>0.15299198426364216</v>
      </c>
      <c r="W22">
        <v>3.6540161979257552E-2</v>
      </c>
      <c r="X22">
        <v>4.1869541889411943</v>
      </c>
      <c r="Y22">
        <v>8.5970258117073518E-3</v>
      </c>
      <c r="Z22">
        <v>5.9062507608553999E-2</v>
      </c>
      <c r="AA22">
        <v>0.24692146091873032</v>
      </c>
      <c r="AB22">
        <v>5.9062507608553999E-2</v>
      </c>
      <c r="AC22">
        <v>0.24692146091873032</v>
      </c>
    </row>
    <row r="23" spans="1:30" ht="14.25" customHeight="1" x14ac:dyDescent="0.2">
      <c r="A23" s="18" t="s">
        <v>67</v>
      </c>
      <c r="B23" s="20">
        <f>B20/B19</f>
        <v>0.99766229131819073</v>
      </c>
      <c r="S23" s="2"/>
      <c r="T23" s="2"/>
      <c r="U23" t="s">
        <v>5</v>
      </c>
      <c r="V23">
        <v>121.72384636182922</v>
      </c>
      <c r="W23">
        <v>52.689122537306446</v>
      </c>
      <c r="X23">
        <v>2.3102272442598157</v>
      </c>
      <c r="Y23">
        <v>6.8887737716625749E-2</v>
      </c>
      <c r="Z23">
        <v>-13.717854968186723</v>
      </c>
      <c r="AA23">
        <v>257.16554769184518</v>
      </c>
      <c r="AB23">
        <v>-13.717854968186723</v>
      </c>
      <c r="AC23">
        <v>257.16554769184518</v>
      </c>
    </row>
    <row r="24" spans="1:30" ht="14.25" customHeight="1" thickBot="1" x14ac:dyDescent="0.25">
      <c r="A24" s="21" t="s">
        <v>42</v>
      </c>
      <c r="B24" s="20">
        <f>B23^0.5</f>
        <v>0.9988304617492354</v>
      </c>
      <c r="S24" s="2"/>
      <c r="T24" s="2"/>
      <c r="U24" s="5" t="s">
        <v>4</v>
      </c>
      <c r="V24" s="5">
        <v>-0.28027372721683008</v>
      </c>
      <c r="W24" s="5">
        <v>0.13325853726435227</v>
      </c>
      <c r="X24" s="5">
        <v>-2.1032328057213752</v>
      </c>
      <c r="Y24" s="5">
        <v>8.9385844988860347E-2</v>
      </c>
      <c r="Z24" s="5">
        <v>-0.62282570255203906</v>
      </c>
      <c r="AA24" s="5">
        <v>6.2278248118378877E-2</v>
      </c>
      <c r="AB24" s="5">
        <v>-0.62282570255203906</v>
      </c>
      <c r="AC24" s="5">
        <v>6.2278248118378877E-2</v>
      </c>
      <c r="AD24" s="3" t="s">
        <v>11</v>
      </c>
    </row>
    <row r="25" spans="1:30" ht="14.25" customHeight="1" x14ac:dyDescent="0.2">
      <c r="A25" s="17" t="s">
        <v>59</v>
      </c>
      <c r="B25">
        <f>COUNT(B3:B14)</f>
        <v>12</v>
      </c>
      <c r="S25" s="2"/>
      <c r="T25" s="2"/>
    </row>
    <row r="26" spans="1:30" ht="14.25" customHeight="1" x14ac:dyDescent="0.2">
      <c r="A26" s="17" t="s">
        <v>60</v>
      </c>
      <c r="B26">
        <f>COUNT(C14:H14)</f>
        <v>6</v>
      </c>
      <c r="S26" s="2"/>
      <c r="T26" s="2"/>
    </row>
    <row r="27" spans="1:30" ht="14.25" customHeight="1" x14ac:dyDescent="0.2">
      <c r="A27" s="17" t="s">
        <v>61</v>
      </c>
      <c r="B27">
        <f>1-B23</f>
        <v>2.3377086818092696E-3</v>
      </c>
      <c r="S27" s="2"/>
      <c r="T27" s="2"/>
    </row>
    <row r="28" spans="1:30" ht="14.25" customHeight="1" x14ac:dyDescent="0.2">
      <c r="A28" s="17" t="s">
        <v>62</v>
      </c>
      <c r="B28">
        <f>B25-1</f>
        <v>11</v>
      </c>
      <c r="S28" s="2"/>
      <c r="T28" s="2"/>
      <c r="U28" t="s">
        <v>53</v>
      </c>
    </row>
    <row r="29" spans="1:30" ht="14.25" customHeight="1" thickBot="1" x14ac:dyDescent="0.25">
      <c r="A29" s="17" t="s">
        <v>63</v>
      </c>
      <c r="B29">
        <f>B25-B26-1</f>
        <v>5</v>
      </c>
      <c r="S29" s="2"/>
      <c r="T29" s="2"/>
    </row>
    <row r="30" spans="1:30" ht="14.25" customHeight="1" x14ac:dyDescent="0.2">
      <c r="A30" s="19" t="s">
        <v>64</v>
      </c>
      <c r="B30" s="19">
        <f>1-(B27*B28)/B29</f>
        <v>0.99485704090001958</v>
      </c>
      <c r="S30" s="2"/>
      <c r="T30" s="2"/>
      <c r="U30" s="15" t="s">
        <v>54</v>
      </c>
      <c r="V30" s="15" t="s">
        <v>55</v>
      </c>
      <c r="W30" s="15" t="s">
        <v>56</v>
      </c>
    </row>
    <row r="31" spans="1:30" ht="14.25" customHeight="1" x14ac:dyDescent="0.2">
      <c r="S31" s="2"/>
      <c r="T31" s="2"/>
      <c r="U31">
        <v>1</v>
      </c>
      <c r="V31">
        <v>27.702524772509921</v>
      </c>
      <c r="W31">
        <v>3.2974752274900787</v>
      </c>
    </row>
    <row r="32" spans="1:30" ht="14.25" customHeight="1" x14ac:dyDescent="0.2">
      <c r="S32" s="2"/>
      <c r="T32" s="2"/>
      <c r="U32">
        <v>2</v>
      </c>
      <c r="V32">
        <v>36.076528770334079</v>
      </c>
      <c r="W32">
        <v>-1.0765287703340789</v>
      </c>
    </row>
    <row r="33" spans="19:27" ht="14.25" customHeight="1" x14ac:dyDescent="0.2">
      <c r="S33" s="2"/>
      <c r="T33" s="2"/>
      <c r="U33">
        <v>3</v>
      </c>
      <c r="V33">
        <v>45.019357209317796</v>
      </c>
      <c r="W33">
        <v>-3.0193572093177963</v>
      </c>
    </row>
    <row r="34" spans="19:27" ht="14.25" customHeight="1" x14ac:dyDescent="0.2">
      <c r="S34" s="2"/>
      <c r="T34" s="2"/>
      <c r="U34">
        <v>4</v>
      </c>
      <c r="V34">
        <v>54.561328445311673</v>
      </c>
      <c r="W34">
        <v>-0.56132844531167336</v>
      </c>
    </row>
    <row r="35" spans="19:27" ht="14.25" customHeight="1" x14ac:dyDescent="0.2">
      <c r="S35" s="2"/>
      <c r="T35" s="2"/>
      <c r="U35">
        <v>5</v>
      </c>
      <c r="V35">
        <v>82.343120210555469</v>
      </c>
      <c r="W35">
        <v>0.65687978944453107</v>
      </c>
    </row>
    <row r="36" spans="19:27" ht="14.25" customHeight="1" x14ac:dyDescent="0.2">
      <c r="S36" s="4"/>
      <c r="T36" s="4"/>
      <c r="U36">
        <v>6</v>
      </c>
      <c r="V36">
        <v>111.8068372697083</v>
      </c>
      <c r="W36">
        <v>-2.8068372697082964</v>
      </c>
    </row>
    <row r="37" spans="19:27" ht="14.25" customHeight="1" x14ac:dyDescent="0.2">
      <c r="S37" s="2"/>
      <c r="T37" s="2"/>
      <c r="U37">
        <v>7</v>
      </c>
      <c r="V37">
        <v>116.93195044450906</v>
      </c>
      <c r="W37">
        <v>8.0680495554909442</v>
      </c>
    </row>
    <row r="38" spans="19:27" ht="14.25" customHeight="1" x14ac:dyDescent="0.2">
      <c r="S38" s="2"/>
      <c r="T38" s="2"/>
      <c r="U38">
        <v>8</v>
      </c>
      <c r="V38">
        <v>141.49626012241427</v>
      </c>
      <c r="W38">
        <v>-4.4962601224142702</v>
      </c>
    </row>
    <row r="39" spans="19:27" ht="14.25" customHeight="1" x14ac:dyDescent="0.2">
      <c r="S39" s="2"/>
      <c r="T39" s="2"/>
      <c r="U39">
        <v>9</v>
      </c>
      <c r="V39">
        <v>168.41262212283044</v>
      </c>
      <c r="W39">
        <v>-3.4126221228304416</v>
      </c>
    </row>
    <row r="40" spans="19:27" ht="14.25" customHeight="1" x14ac:dyDescent="0.2">
      <c r="S40" s="2"/>
      <c r="T40" s="2"/>
      <c r="U40">
        <v>10</v>
      </c>
      <c r="V40">
        <v>182.67710345333637</v>
      </c>
      <c r="W40">
        <v>2.3228965466636282</v>
      </c>
    </row>
    <row r="41" spans="19:27" ht="14.25" customHeight="1" x14ac:dyDescent="0.2">
      <c r="S41" s="2"/>
      <c r="T41" s="2"/>
      <c r="U41">
        <v>11</v>
      </c>
      <c r="V41">
        <v>208.06022243516472</v>
      </c>
      <c r="W41">
        <v>0.93977756483528196</v>
      </c>
    </row>
    <row r="42" spans="19:27" ht="14.25" customHeight="1" thickBot="1" x14ac:dyDescent="0.25">
      <c r="S42" s="2"/>
      <c r="T42" s="2"/>
      <c r="U42" s="5">
        <v>12</v>
      </c>
      <c r="V42" s="5">
        <v>243.91214474400743</v>
      </c>
      <c r="W42" s="5">
        <v>8.7855255992565162E-2</v>
      </c>
    </row>
    <row r="43" spans="19:27" ht="14.25" customHeight="1" x14ac:dyDescent="0.2">
      <c r="S43" s="2"/>
      <c r="T43" s="2"/>
    </row>
    <row r="44" spans="19:27" ht="14.25" customHeight="1" x14ac:dyDescent="0.2">
      <c r="S44" s="2"/>
      <c r="T44" s="2"/>
    </row>
    <row r="45" spans="19:27" ht="14.25" customHeight="1" x14ac:dyDescent="0.2">
      <c r="S45" s="2"/>
      <c r="T45" s="2"/>
    </row>
    <row r="46" spans="19:27" ht="14.25" customHeight="1" x14ac:dyDescent="0.2">
      <c r="S46" s="2"/>
      <c r="T46" s="2"/>
      <c r="U46" s="1" t="s">
        <v>10</v>
      </c>
    </row>
    <row r="47" spans="19:27" ht="14.25" customHeight="1" thickBot="1" x14ac:dyDescent="0.25">
      <c r="S47" s="2"/>
      <c r="T47" s="2"/>
    </row>
    <row r="48" spans="19:27" ht="14.25" customHeight="1" x14ac:dyDescent="0.2">
      <c r="S48" s="2"/>
      <c r="T48" s="2"/>
      <c r="U48" s="7"/>
      <c r="V48" s="7" t="s">
        <v>9</v>
      </c>
      <c r="W48" s="7" t="s">
        <v>8</v>
      </c>
      <c r="X48" s="7" t="s">
        <v>7</v>
      </c>
      <c r="Y48" s="7" t="s">
        <v>6</v>
      </c>
      <c r="Z48" s="7" t="s">
        <v>5</v>
      </c>
      <c r="AA48" s="7" t="s">
        <v>4</v>
      </c>
    </row>
    <row r="49" spans="19:27" ht="14.25" customHeight="1" x14ac:dyDescent="0.2">
      <c r="S49" s="2"/>
      <c r="T49" s="2"/>
      <c r="U49" t="s">
        <v>9</v>
      </c>
      <c r="V49">
        <v>1</v>
      </c>
    </row>
    <row r="50" spans="19:27" ht="14.25" customHeight="1" x14ac:dyDescent="0.2">
      <c r="S50" s="2"/>
      <c r="T50" s="2"/>
      <c r="U50" t="s">
        <v>8</v>
      </c>
      <c r="V50" s="3">
        <v>0.96938067873043077</v>
      </c>
      <c r="W50">
        <v>1</v>
      </c>
    </row>
    <row r="51" spans="19:27" ht="14.25" customHeight="1" x14ac:dyDescent="0.2">
      <c r="U51" t="s">
        <v>7</v>
      </c>
      <c r="V51">
        <v>-0.14610609219473211</v>
      </c>
      <c r="W51">
        <v>-0.30097379780582217</v>
      </c>
      <c r="X51">
        <v>1</v>
      </c>
    </row>
    <row r="52" spans="19:27" ht="14.25" customHeight="1" x14ac:dyDescent="0.2">
      <c r="U52" t="s">
        <v>6</v>
      </c>
      <c r="V52">
        <v>0.37480368986440638</v>
      </c>
      <c r="W52">
        <v>0.2275486573921561</v>
      </c>
      <c r="X52" s="3">
        <v>0.80658663985644263</v>
      </c>
      <c r="Y52">
        <v>1</v>
      </c>
    </row>
    <row r="53" spans="19:27" ht="14.25" customHeight="1" x14ac:dyDescent="0.2">
      <c r="U53" t="s">
        <v>5</v>
      </c>
      <c r="V53">
        <v>-0.61966589131368388</v>
      </c>
      <c r="W53">
        <v>-0.48812024034007845</v>
      </c>
      <c r="X53">
        <v>-0.60792162270348515</v>
      </c>
      <c r="Y53" s="3">
        <v>-0.95051529435942428</v>
      </c>
      <c r="Z53">
        <v>1</v>
      </c>
    </row>
    <row r="54" spans="19:27" ht="14.25" customHeight="1" thickBot="1" x14ac:dyDescent="0.25">
      <c r="U54" s="5" t="s">
        <v>4</v>
      </c>
      <c r="V54" s="5">
        <v>0.15295056428838505</v>
      </c>
      <c r="W54" s="5">
        <v>3.8612875074968819E-3</v>
      </c>
      <c r="X54" s="6">
        <v>0.88362615448854875</v>
      </c>
      <c r="Y54" s="6">
        <v>0.96957891608147695</v>
      </c>
      <c r="Z54" s="6">
        <v>-0.85454508117492989</v>
      </c>
      <c r="AA54" s="5">
        <v>1</v>
      </c>
    </row>
    <row r="55" spans="19:27" ht="14.25" customHeight="1" x14ac:dyDescent="0.2">
      <c r="U55" s="4"/>
      <c r="V55" s="2"/>
    </row>
    <row r="56" spans="19:27" ht="14.25" customHeight="1" x14ac:dyDescent="0.2">
      <c r="U56" s="3" t="s">
        <v>3</v>
      </c>
      <c r="V56" s="2"/>
    </row>
    <row r="57" spans="19:27" ht="14.25" customHeight="1" x14ac:dyDescent="0.2">
      <c r="U57" s="3" t="s">
        <v>2</v>
      </c>
      <c r="V57" s="2"/>
    </row>
    <row r="58" spans="19:27" ht="14.25" customHeight="1" x14ac:dyDescent="0.2">
      <c r="U58" s="2"/>
      <c r="V58" s="2"/>
    </row>
    <row r="59" spans="19:27" ht="14.25" customHeight="1" x14ac:dyDescent="0.2">
      <c r="U59" s="2"/>
      <c r="V59" s="2"/>
    </row>
    <row r="60" spans="19:27" ht="14.25" customHeight="1" x14ac:dyDescent="0.2">
      <c r="U60" s="1" t="s">
        <v>1</v>
      </c>
      <c r="V60" s="2"/>
    </row>
    <row r="61" spans="19:27" ht="14.25" customHeight="1" x14ac:dyDescent="0.2">
      <c r="U61" s="2"/>
      <c r="V61" s="2"/>
    </row>
    <row r="62" spans="19:27" ht="14.25" customHeight="1" x14ac:dyDescent="0.2">
      <c r="U62" s="2"/>
      <c r="V62" s="2"/>
    </row>
    <row r="63" spans="19:27" ht="14.25" customHeight="1" x14ac:dyDescent="0.2">
      <c r="U63" s="2"/>
      <c r="V63" s="2"/>
    </row>
    <row r="64" spans="19:27" ht="14.25" customHeight="1" x14ac:dyDescent="0.2">
      <c r="U64" s="2"/>
      <c r="V64" s="2"/>
    </row>
    <row r="65" spans="21:22" ht="14.25" customHeight="1" x14ac:dyDescent="0.2">
      <c r="U65" s="2"/>
      <c r="V65" s="2"/>
    </row>
    <row r="66" spans="21:22" ht="14.25" customHeight="1" x14ac:dyDescent="0.2">
      <c r="U66" s="2"/>
      <c r="V66" s="2"/>
    </row>
    <row r="67" spans="21:22" ht="14.25" customHeight="1" x14ac:dyDescent="0.2">
      <c r="U67" s="2"/>
      <c r="V67" s="2"/>
    </row>
    <row r="68" spans="21:22" ht="14.25" customHeight="1" x14ac:dyDescent="0.2">
      <c r="U68" s="2"/>
      <c r="V68" s="2"/>
    </row>
    <row r="69" spans="21:22" ht="14.25" customHeight="1" x14ac:dyDescent="0.2">
      <c r="U69" s="2"/>
      <c r="V69" s="2"/>
    </row>
    <row r="70" spans="21:22" ht="14.25" customHeight="1" x14ac:dyDescent="0.2"/>
    <row r="71" spans="21:22" ht="14.25" customHeight="1" x14ac:dyDescent="0.2"/>
    <row r="72" spans="21:22" ht="14.25" customHeight="1" x14ac:dyDescent="0.2"/>
    <row r="73" spans="21:22" ht="14.25" customHeight="1" x14ac:dyDescent="0.2"/>
    <row r="74" spans="21:22" ht="14.25" customHeight="1" x14ac:dyDescent="0.2"/>
    <row r="75" spans="21:22" ht="14.25" customHeight="1" x14ac:dyDescent="0.2"/>
    <row r="76" spans="21:22" ht="14.25" customHeight="1" x14ac:dyDescent="0.2"/>
    <row r="77" spans="21:22" ht="14.25" customHeight="1" x14ac:dyDescent="0.2"/>
    <row r="78" spans="21:22" ht="14.25" customHeight="1" x14ac:dyDescent="0.2"/>
    <row r="79" spans="21:22" ht="14.25" customHeight="1" x14ac:dyDescent="0.2"/>
    <row r="80" spans="21:22" ht="14.25" customHeight="1" x14ac:dyDescent="0.2"/>
    <row r="81" spans="21:21" ht="14.25" customHeight="1" x14ac:dyDescent="0.2">
      <c r="U81" s="1" t="s">
        <v>0</v>
      </c>
    </row>
    <row r="82" spans="21:21" ht="14.25" customHeight="1" x14ac:dyDescent="0.2"/>
    <row r="83" spans="21:21" ht="14.25" customHeight="1" x14ac:dyDescent="0.2"/>
    <row r="84" spans="21:21" ht="14.25" customHeight="1" x14ac:dyDescent="0.2"/>
    <row r="85" spans="21:21" ht="14.25" customHeight="1" x14ac:dyDescent="0.2"/>
    <row r="86" spans="21:21" ht="14.25" customHeight="1" x14ac:dyDescent="0.2"/>
    <row r="87" spans="21:21" ht="14.25" customHeight="1" x14ac:dyDescent="0.2"/>
    <row r="88" spans="21:21" ht="14.25" customHeight="1" x14ac:dyDescent="0.2"/>
    <row r="89" spans="21:21" ht="14.25" customHeight="1" x14ac:dyDescent="0.2"/>
    <row r="90" spans="21:21" ht="14.25" customHeight="1" x14ac:dyDescent="0.2"/>
    <row r="91" spans="21:21" ht="14.25" customHeight="1" x14ac:dyDescent="0.2"/>
    <row r="92" spans="21:21" ht="14.25" customHeight="1" x14ac:dyDescent="0.2"/>
    <row r="93" spans="21:21" ht="14.25" customHeight="1" x14ac:dyDescent="0.2"/>
    <row r="94" spans="21:21" ht="14.25" customHeight="1" x14ac:dyDescent="0.2"/>
    <row r="95" spans="21:21" ht="14.25" customHeight="1" x14ac:dyDescent="0.2"/>
    <row r="96" spans="21:21"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row r="1001" ht="14.25" customHeight="1" x14ac:dyDescent="0.2"/>
    <row r="1002" ht="14.25" customHeight="1" x14ac:dyDescent="0.2"/>
  </sheetData>
  <pageMargins left="0.7" right="0.7" top="0.75" bottom="0.75" header="0" footer="0"/>
  <pageSetup orientation="landscape"/>
  <drawing r:id="rId1"/>
  <legacyDrawing r:id="rId2"/>
  <oleObjects>
    <mc:AlternateContent xmlns:mc="http://schemas.openxmlformats.org/markup-compatibility/2006">
      <mc:Choice Requires="x14">
        <oleObject progId="EViews.Workfile.2" shapeId="1025" r:id="rId3">
          <objectPr defaultSize="0" autoPict="0" r:id="rId4">
            <anchor moveWithCells="1">
              <from>
                <xdr:col>20</xdr:col>
                <xdr:colOff>25400</xdr:colOff>
                <xdr:row>60</xdr:row>
                <xdr:rowOff>50800</xdr:rowOff>
              </from>
              <to>
                <xdr:col>24</xdr:col>
                <xdr:colOff>317500</xdr:colOff>
                <xdr:row>78</xdr:row>
                <xdr:rowOff>0</xdr:rowOff>
              </to>
            </anchor>
          </objectPr>
        </oleObject>
      </mc:Choice>
      <mc:Fallback>
        <oleObject progId="EViews.Workfile.2" shapeId="1025" r:id="rId3"/>
      </mc:Fallback>
    </mc:AlternateContent>
    <mc:AlternateContent xmlns:mc="http://schemas.openxmlformats.org/markup-compatibility/2006">
      <mc:Choice Requires="x14">
        <oleObject progId="EViews.Workfile.2" shapeId="1026" r:id="rId5">
          <objectPr defaultSize="0" autoPict="0" r:id="rId6">
            <anchor moveWithCells="1">
              <from>
                <xdr:col>20</xdr:col>
                <xdr:colOff>12700</xdr:colOff>
                <xdr:row>81</xdr:row>
                <xdr:rowOff>165100</xdr:rowOff>
              </from>
              <to>
                <xdr:col>26</xdr:col>
                <xdr:colOff>723900</xdr:colOff>
                <xdr:row>91</xdr:row>
                <xdr:rowOff>88900</xdr:rowOff>
              </to>
            </anchor>
          </objectPr>
        </oleObject>
      </mc:Choice>
      <mc:Fallback>
        <oleObject progId="EViews.Workfile.2" shapeId="1026" r:id="rId5"/>
      </mc:Fallback>
    </mc:AlternateContent>
  </oleObjec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Group Task 1 - Data</vt:lpstr>
      <vt:lpstr>Group Task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2024-10-21T09:59:20Z</dcterms:created>
  <dcterms:modified xsi:type="dcterms:W3CDTF">2024-10-22T13:44:27Z</dcterms:modified>
</cp:coreProperties>
</file>