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Simple Linear Regression/"/>
    </mc:Choice>
  </mc:AlternateContent>
  <xr:revisionPtr revIDLastSave="0" documentId="13_ncr:1_{A1C340FC-7B81-D841-B6BE-15C1714ACAA4}" xr6:coauthVersionLast="47" xr6:coauthVersionMax="47" xr10:uidLastSave="{00000000-0000-0000-0000-000000000000}"/>
  <bookViews>
    <workbookView xWindow="0" yWindow="620" windowWidth="28800" windowHeight="17380" xr2:uid="{8EC200E5-3050-A949-8803-06BF02DAC53F}"/>
  </bookViews>
  <sheets>
    <sheet name="Example 3 - Data" sheetId="2" r:id="rId1"/>
    <sheet name="Example 3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1" l="1"/>
  <c r="C96" i="1"/>
  <c r="C95" i="1"/>
  <c r="C94" i="1"/>
  <c r="C91" i="1"/>
  <c r="C90" i="1"/>
  <c r="C89" i="1"/>
  <c r="C88" i="1"/>
  <c r="I13" i="1"/>
  <c r="K4" i="1"/>
  <c r="L4" i="1" s="1"/>
  <c r="K5" i="1"/>
  <c r="L5" i="1" s="1"/>
  <c r="K6" i="1"/>
  <c r="L6" i="1" s="1"/>
  <c r="K7" i="1"/>
  <c r="L7" i="1" s="1"/>
  <c r="K8" i="1"/>
  <c r="L8" i="1" s="1"/>
  <c r="K9" i="1"/>
  <c r="L9" i="1" s="1"/>
  <c r="K10" i="1"/>
  <c r="L10" i="1" s="1"/>
  <c r="K11" i="1"/>
  <c r="L11" i="1" s="1"/>
  <c r="E4" i="1"/>
  <c r="F4" i="1"/>
  <c r="G4" i="1"/>
  <c r="H4" i="1"/>
  <c r="I4" i="1"/>
  <c r="E5" i="1"/>
  <c r="F5" i="1"/>
  <c r="G5" i="1"/>
  <c r="H5" i="1"/>
  <c r="I5" i="1"/>
  <c r="E6" i="1"/>
  <c r="F6" i="1"/>
  <c r="I6" i="1" s="1"/>
  <c r="G6" i="1"/>
  <c r="H6" i="1"/>
  <c r="E7" i="1"/>
  <c r="G7" i="1" s="1"/>
  <c r="F7" i="1"/>
  <c r="I7" i="1" s="1"/>
  <c r="E8" i="1"/>
  <c r="F8" i="1"/>
  <c r="G8" i="1"/>
  <c r="H8" i="1"/>
  <c r="I8" i="1"/>
  <c r="E9" i="1"/>
  <c r="F9" i="1"/>
  <c r="G9" i="1"/>
  <c r="H9" i="1"/>
  <c r="I9" i="1"/>
  <c r="E10" i="1"/>
  <c r="F10" i="1"/>
  <c r="I10" i="1" s="1"/>
  <c r="G10" i="1"/>
  <c r="H10" i="1"/>
  <c r="E11" i="1"/>
  <c r="G11" i="1" s="1"/>
  <c r="F11" i="1"/>
  <c r="I11" i="1" s="1"/>
  <c r="D4" i="1"/>
  <c r="D5" i="1"/>
  <c r="D6" i="1"/>
  <c r="D7" i="1"/>
  <c r="D8" i="1"/>
  <c r="D9" i="1"/>
  <c r="D10" i="1"/>
  <c r="D11" i="1"/>
  <c r="C11" i="1"/>
  <c r="C4" i="1"/>
  <c r="C5" i="1"/>
  <c r="C6" i="1"/>
  <c r="C7" i="1"/>
  <c r="C8" i="1"/>
  <c r="C9" i="1"/>
  <c r="C10" i="1"/>
  <c r="H11" i="1" l="1"/>
  <c r="H7" i="1"/>
  <c r="D3" i="1" l="1"/>
  <c r="C3" i="1"/>
  <c r="D2" i="1"/>
  <c r="C2" i="1"/>
  <c r="C23" i="1" l="1"/>
  <c r="C105" i="1" l="1"/>
  <c r="C81" i="1"/>
  <c r="C74" i="1"/>
  <c r="C62" i="1"/>
  <c r="C46" i="1"/>
  <c r="C57" i="1"/>
  <c r="C41" i="1"/>
  <c r="C71" i="1" s="1"/>
  <c r="C19" i="1"/>
  <c r="C16" i="1"/>
  <c r="C17" i="1" s="1"/>
  <c r="D14" i="1"/>
  <c r="C14" i="1"/>
  <c r="K3" i="1" l="1"/>
  <c r="C101" i="1"/>
  <c r="C102" i="1"/>
  <c r="E3" i="1"/>
  <c r="H3" i="1" s="1"/>
  <c r="F3" i="1"/>
  <c r="I3" i="1" s="1"/>
  <c r="C48" i="1"/>
  <c r="C36" i="1"/>
  <c r="K14" i="1" l="1"/>
  <c r="K13" i="1"/>
  <c r="L3" i="1"/>
  <c r="G3" i="1"/>
  <c r="C31" i="1"/>
  <c r="C43" i="1"/>
  <c r="C32" i="1" l="1"/>
  <c r="C28" i="1"/>
  <c r="C15" i="1"/>
  <c r="C22" i="1" s="1"/>
  <c r="C29" i="1"/>
  <c r="C30" i="1" s="1"/>
  <c r="C54" i="1"/>
  <c r="C55" i="1" s="1"/>
  <c r="C56" i="1" s="1"/>
  <c r="C78" i="1" s="1"/>
  <c r="C38" i="1"/>
  <c r="C39" i="1" s="1"/>
  <c r="C40" i="1" s="1"/>
  <c r="C44" i="1"/>
  <c r="C45" i="1" s="1"/>
  <c r="C72" i="1" s="1"/>
  <c r="C59" i="1"/>
  <c r="C60" i="1" s="1"/>
  <c r="C61" i="1" s="1"/>
  <c r="C79" i="1" s="1"/>
  <c r="C33" i="1" l="1"/>
  <c r="C18" i="1"/>
  <c r="C47" i="1"/>
  <c r="C52" i="1"/>
  <c r="C64" i="1"/>
  <c r="C63" i="1"/>
  <c r="C70" i="1" l="1"/>
  <c r="C73" i="1" s="1"/>
  <c r="C77" i="1"/>
  <c r="C80" i="1" s="1"/>
  <c r="C103" i="1" l="1"/>
  <c r="C104" i="1" l="1"/>
</calcChain>
</file>

<file path=xl/sharedStrings.xml><?xml version="1.0" encoding="utf-8"?>
<sst xmlns="http://schemas.openxmlformats.org/spreadsheetml/2006/main" count="127" uniqueCount="105">
  <si>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</si>
  <si>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</si>
  <si>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</si>
  <si>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</si>
  <si>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</si>
  <si>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</si>
  <si>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</si>
  <si>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</si>
  <si>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</si>
  <si>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</si>
  <si>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</si>
  <si>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</si>
  <si>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</si>
  <si>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</si>
  <si>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</si>
  <si>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</si>
  <si>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</si>
  <si>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</si>
  <si>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</si>
  <si>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</si>
  <si>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</si>
  <si>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</si>
  <si>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</si>
  <si>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</si>
  <si>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</si>
  <si>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</si>
  <si>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</si>
  <si>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</si>
  <si>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</si>
  <si>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</si>
  <si>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</si>
  <si>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</si>
  <si>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</si>
  <si>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</si>
  <si>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</si>
  <si>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</si>
  <si>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</si>
  <si>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</si>
  <si>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</si>
  <si>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</si>
  <si>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</si>
  <si>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</si>
  <si>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</si>
  <si>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</si>
  <si>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</si>
  <si>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</si>
  <si>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</si>
  <si>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</si>
  <si>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</si>
  <si>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</si>
  <si>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</si>
  <si>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</si>
  <si>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</si>
  <si>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</si>
  <si>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</si>
  <si>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</si>
  <si>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</si>
  <si>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</si>
  <si>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</si>
  <si>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</si>
  <si>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</si>
  <si>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</si>
  <si>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</si>
  <si>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</si>
  <si>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</si>
  <si>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</si>
  <si>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</si>
  <si>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</si>
  <si>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</si>
  <si>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</si>
  <si>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</si>
  <si>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</si>
  <si>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</si>
  <si>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</si>
  <si>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</si>
  <si>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</si>
  <si>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</si>
  <si>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</si>
  <si>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</si>
  <si>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</si>
  <si>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</si>
  <si>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</si>
  <si>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</si>
  <si>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</si>
  <si>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</si>
  <si>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</si>
  <si>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</si>
  <si>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</si>
  <si>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</si>
  <si>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Date</t>
  </si>
  <si>
    <t>SA_CPI (x)</t>
  </si>
  <si>
    <t>RESIDUAL OUTPUT</t>
  </si>
  <si>
    <t>Observation</t>
  </si>
  <si>
    <t>SA_HPI (y)</t>
  </si>
  <si>
    <t>Predicted SA_HPI (y)</t>
  </si>
  <si>
    <t>Sum</t>
  </si>
  <si>
    <t>Total sum of squares</t>
  </si>
  <si>
    <t>Average estimated prices (ŷ)</t>
  </si>
  <si>
    <t>SLOPE, FORMULA 2</t>
  </si>
  <si>
    <t>SLOPE, FORMULA 1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</si>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</sst>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0000_-;\-* #,##0.00000000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0" fontId="16" fillId="0" borderId="0" xfId="0" applyFont="1"/>
    <xf numFmtId="14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14" fontId="16" fillId="0" borderId="0" xfId="0" applyNumberFormat="1" applyFont="1" applyAlignment="1">
      <alignment horizontal="left"/>
    </xf>
    <xf numFmtId="2" fontId="0" fillId="0" borderId="0" xfId="1" applyNumberFormat="1" applyFont="1"/>
    <xf numFmtId="0" fontId="0" fillId="0" borderId="1" xfId="0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Continuous"/>
    </xf>
    <xf numFmtId="2" fontId="5" fillId="0" borderId="0" xfId="0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164" fontId="11" fillId="0" borderId="0" xfId="0" applyNumberFormat="1" applyFont="1"/>
    <xf numFmtId="43" fontId="11" fillId="0" borderId="0" xfId="0" applyNumberFormat="1" applyFont="1"/>
    <xf numFmtId="164" fontId="3" fillId="0" borderId="0" xfId="1" applyFont="1"/>
    <xf numFmtId="0" fontId="3" fillId="0" borderId="0" xfId="0" applyFont="1" applyAlignment="1">
      <alignment horizontal="right"/>
    </xf>
    <xf numFmtId="166" fontId="3" fillId="0" borderId="0" xfId="1" applyNumberFormat="1" applyFont="1"/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6139530787915259E-2"/>
                  <c:y val="-1.041291589214478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'Example 3 - SLR'!$C$3:$C$11</c:f>
              <c:numCache>
                <c:formatCode>0.00</c:formatCode>
                <c:ptCount val="9"/>
                <c:pt idx="0">
                  <c:v>4.0897298947046634</c:v>
                </c:pt>
                <c:pt idx="1">
                  <c:v>4.9992669696525605</c:v>
                </c:pt>
                <c:pt idx="2">
                  <c:v>5.7246579167829381</c:v>
                </c:pt>
                <c:pt idx="3">
                  <c:v>5.7844690966719403</c:v>
                </c:pt>
                <c:pt idx="4">
                  <c:v>6.1298377028714768</c:v>
                </c:pt>
                <c:pt idx="5">
                  <c:v>4.5406422773791366</c:v>
                </c:pt>
                <c:pt idx="6">
                  <c:v>6.5713964217400056</c:v>
                </c:pt>
                <c:pt idx="7">
                  <c:v>5.1842466476604621</c:v>
                </c:pt>
                <c:pt idx="8">
                  <c:v>4.1202458701492528</c:v>
                </c:pt>
              </c:numCache>
            </c:numRef>
          </c:xVal>
          <c:yVal>
            <c:numRef>
              <c:f>'Example 3 - SLR'!$D$3:$D$11</c:f>
              <c:numCache>
                <c:formatCode>0.00</c:formatCode>
                <c:ptCount val="9"/>
                <c:pt idx="0">
                  <c:v>3.1</c:v>
                </c:pt>
                <c:pt idx="1">
                  <c:v>4.4000000000000004</c:v>
                </c:pt>
                <c:pt idx="2">
                  <c:v>5.8</c:v>
                </c:pt>
                <c:pt idx="3">
                  <c:v>7.7</c:v>
                </c:pt>
                <c:pt idx="4">
                  <c:v>6.2</c:v>
                </c:pt>
                <c:pt idx="5">
                  <c:v>6.3</c:v>
                </c:pt>
                <c:pt idx="6">
                  <c:v>4.8</c:v>
                </c:pt>
                <c:pt idx="7">
                  <c:v>3.8</c:v>
                </c:pt>
                <c:pt idx="8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51-A644-8EDF-B52249711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4620096"/>
        <c:axId val="884393952"/>
      </c:scatterChart>
      <c:valAx>
        <c:axId val="1784620096"/>
        <c:scaling>
          <c:orientation val="minMax"/>
          <c:min val="3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4393952"/>
        <c:crosses val="autoZero"/>
        <c:crossBetween val="midCat"/>
      </c:valAx>
      <c:valAx>
        <c:axId val="88439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620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44</xdr:row>
      <xdr:rowOff>88900</xdr:rowOff>
    </xdr:from>
    <xdr:to>
      <xdr:col>10</xdr:col>
      <xdr:colOff>495300</xdr:colOff>
      <xdr:row>67</xdr:row>
      <xdr:rowOff>203200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8179A0-596F-8344-304F-4D333E3E4B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228600</xdr:colOff>
      <xdr:row>82</xdr:row>
      <xdr:rowOff>88900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304800</xdr:colOff>
      <xdr:row>99</xdr:row>
      <xdr:rowOff>38100</xdr:rowOff>
    </xdr:from>
    <xdr:ext cx="733278" cy="1864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tabSelected="1" workbookViewId="0">
      <selection activeCell="C30" sqref="C30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4" x14ac:dyDescent="0.2">
      <c r="B2" s="35" t="s">
        <v>89</v>
      </c>
      <c r="C2" s="31" t="s">
        <v>90</v>
      </c>
      <c r="D2" s="31" t="s">
        <v>93</v>
      </c>
    </row>
    <row r="3" spans="2:4" x14ac:dyDescent="0.2">
      <c r="B3" s="32">
        <v>40543</v>
      </c>
      <c r="C3" s="36">
        <v>4.0897298947046634</v>
      </c>
      <c r="D3" s="36">
        <v>3.1</v>
      </c>
    </row>
    <row r="4" spans="2:4" x14ac:dyDescent="0.2">
      <c r="B4" s="32">
        <v>40908</v>
      </c>
      <c r="C4" s="36">
        <v>4.9992669696525605</v>
      </c>
      <c r="D4" s="36">
        <v>4.4000000000000004</v>
      </c>
    </row>
    <row r="5" spans="2:4" x14ac:dyDescent="0.2">
      <c r="B5" s="32">
        <v>41274</v>
      </c>
      <c r="C5" s="36">
        <v>5.7246579167829381</v>
      </c>
      <c r="D5" s="36">
        <v>5.8</v>
      </c>
    </row>
    <row r="6" spans="2:4" x14ac:dyDescent="0.2">
      <c r="B6" s="32">
        <v>41639</v>
      </c>
      <c r="C6" s="36">
        <v>5.7844690966719403</v>
      </c>
      <c r="D6" s="36">
        <v>7.7</v>
      </c>
    </row>
    <row r="7" spans="2:4" x14ac:dyDescent="0.2">
      <c r="B7" s="32">
        <v>42004</v>
      </c>
      <c r="C7" s="36">
        <v>6.1298377028714768</v>
      </c>
      <c r="D7" s="36">
        <v>6.2</v>
      </c>
    </row>
    <row r="8" spans="2:4" x14ac:dyDescent="0.2">
      <c r="B8" s="32">
        <v>42369</v>
      </c>
      <c r="C8" s="36">
        <v>4.5406422773791366</v>
      </c>
      <c r="D8" s="36">
        <v>6.3</v>
      </c>
    </row>
    <row r="9" spans="2:4" x14ac:dyDescent="0.2">
      <c r="B9" s="32">
        <v>42735</v>
      </c>
      <c r="C9" s="36">
        <v>6.5713964217400056</v>
      </c>
      <c r="D9" s="36">
        <v>4.8</v>
      </c>
    </row>
    <row r="10" spans="2:4" x14ac:dyDescent="0.2">
      <c r="B10" s="32">
        <v>43100</v>
      </c>
      <c r="C10" s="36">
        <v>5.1842466476604621</v>
      </c>
      <c r="D10" s="36">
        <v>3.8</v>
      </c>
    </row>
    <row r="11" spans="2:4" x14ac:dyDescent="0.2">
      <c r="B11" s="32">
        <v>43830</v>
      </c>
      <c r="C11" s="36">
        <v>4.1202458701492528</v>
      </c>
      <c r="D11" s="36">
        <v>3</v>
      </c>
    </row>
    <row r="12" spans="2:4" x14ac:dyDescent="0.2">
      <c r="B12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05"/>
  <sheetViews>
    <sheetView topLeftCell="A81" workbookViewId="0">
      <selection activeCell="B95" sqref="B95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4" t="s">
        <v>61</v>
      </c>
      <c r="L1" s="4" t="s">
        <v>62</v>
      </c>
      <c r="M1" s="4"/>
      <c r="N1" s="4"/>
    </row>
    <row r="2" spans="2:15" x14ac:dyDescent="0.2">
      <c r="C2" s="4" t="str">
        <f>'Example 3 - Data'!C2</f>
        <v>SA_CPI (x)</v>
      </c>
      <c r="D2" s="4" t="str">
        <f>'Example 3 - Data'!D2</f>
        <v>SA_HPI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63</v>
      </c>
      <c r="L2" s="26" t="s">
        <v>64</v>
      </c>
      <c r="M2" s="26"/>
      <c r="N2" s="4"/>
      <c r="O2" s="4"/>
    </row>
    <row r="3" spans="2:15" x14ac:dyDescent="0.2">
      <c r="C3" s="33">
        <f>'Example 3 - Data'!C3</f>
        <v>4.0897298947046634</v>
      </c>
      <c r="D3" s="33">
        <f>'Example 3 - Data'!D3</f>
        <v>3.1</v>
      </c>
      <c r="E3" s="40">
        <f t="shared" ref="E3" si="0">C3-$C$14</f>
        <v>-1.1485470828078297</v>
      </c>
      <c r="F3" s="28">
        <f t="shared" ref="F3" si="1">D3-$D$14</f>
        <v>-1.9111111111111101</v>
      </c>
      <c r="G3" s="14">
        <f>E3*F3</f>
        <v>2.1950010915882956</v>
      </c>
      <c r="H3" s="14">
        <f>E3^2</f>
        <v>1.3191604014263756</v>
      </c>
      <c r="I3" s="28">
        <f>F3^2</f>
        <v>3.6523456790123419</v>
      </c>
      <c r="K3" s="18">
        <f t="shared" ref="K3:K11" si="2">$C$105+$C$74*C3</f>
        <v>3.8323283691093728</v>
      </c>
      <c r="L3" s="25">
        <f>D3-K3</f>
        <v>-0.73232836910937271</v>
      </c>
      <c r="M3" s="25"/>
      <c r="N3" s="25"/>
      <c r="O3" s="25"/>
    </row>
    <row r="4" spans="2:15" x14ac:dyDescent="0.2">
      <c r="C4" s="33">
        <f>'Example 3 - Data'!C4</f>
        <v>4.9992669696525605</v>
      </c>
      <c r="D4" s="33">
        <f>'Example 3 - Data'!D4</f>
        <v>4.4000000000000004</v>
      </c>
      <c r="E4" s="40">
        <f t="shared" ref="E4:E11" si="3">C4-$C$14</f>
        <v>-0.23901000785993265</v>
      </c>
      <c r="F4" s="28">
        <f t="shared" ref="F4:F11" si="4">D4-$D$14</f>
        <v>-0.61111111111110983</v>
      </c>
      <c r="G4" s="14">
        <f t="shared" ref="G4:G11" si="5">E4*F4</f>
        <v>0.14606167146995855</v>
      </c>
      <c r="H4" s="14">
        <f t="shared" ref="H4:H11" si="6">E4^2</f>
        <v>5.712578385720507E-2</v>
      </c>
      <c r="I4" s="28">
        <f t="shared" ref="I4:I11" si="7">F4^2</f>
        <v>0.37345679012345523</v>
      </c>
      <c r="K4" s="18">
        <f t="shared" si="2"/>
        <v>4.7658091320731923</v>
      </c>
      <c r="L4" s="25">
        <f t="shared" ref="L4:L11" si="8">D4-K4</f>
        <v>-0.36580913207319199</v>
      </c>
      <c r="M4" s="25"/>
      <c r="N4" s="25"/>
      <c r="O4" s="25"/>
    </row>
    <row r="5" spans="2:15" x14ac:dyDescent="0.2">
      <c r="C5" s="33">
        <f>'Example 3 - Data'!C5</f>
        <v>5.7246579167829381</v>
      </c>
      <c r="D5" s="33">
        <f>'Example 3 - Data'!D5</f>
        <v>5.8</v>
      </c>
      <c r="E5" s="40">
        <f t="shared" si="3"/>
        <v>0.48638093927044501</v>
      </c>
      <c r="F5" s="28">
        <f t="shared" si="4"/>
        <v>0.78888888888888964</v>
      </c>
      <c r="G5" s="14">
        <f t="shared" si="5"/>
        <v>0.38370051875779587</v>
      </c>
      <c r="H5" s="14">
        <f t="shared" si="6"/>
        <v>0.23656641808560031</v>
      </c>
      <c r="I5" s="28">
        <f t="shared" si="7"/>
        <v>0.62234567901234683</v>
      </c>
      <c r="K5" s="18">
        <f t="shared" si="2"/>
        <v>5.5102960951946267</v>
      </c>
      <c r="L5" s="25">
        <f t="shared" si="8"/>
        <v>0.28970390480537311</v>
      </c>
      <c r="M5" s="25"/>
      <c r="N5" s="25"/>
      <c r="O5" s="25"/>
    </row>
    <row r="6" spans="2:15" x14ac:dyDescent="0.2">
      <c r="C6" s="33">
        <f>'Example 3 - Data'!C6</f>
        <v>5.7844690966719403</v>
      </c>
      <c r="D6" s="33">
        <f>'Example 3 - Data'!D6</f>
        <v>7.7</v>
      </c>
      <c r="E6" s="40">
        <f t="shared" si="3"/>
        <v>0.54619211915944721</v>
      </c>
      <c r="F6" s="28">
        <f t="shared" si="4"/>
        <v>2.68888888888889</v>
      </c>
      <c r="G6" s="14">
        <f t="shared" si="5"/>
        <v>1.4686499204065142</v>
      </c>
      <c r="H6" s="14">
        <f t="shared" si="6"/>
        <v>0.29832583103188776</v>
      </c>
      <c r="I6" s="28">
        <f t="shared" si="7"/>
        <v>7.2301234567901291</v>
      </c>
      <c r="K6" s="18">
        <f t="shared" si="2"/>
        <v>5.5716818125825078</v>
      </c>
      <c r="L6" s="25">
        <f t="shared" si="8"/>
        <v>2.1283181874174923</v>
      </c>
      <c r="M6" s="25"/>
      <c r="N6" s="25"/>
      <c r="O6" s="25"/>
    </row>
    <row r="7" spans="2:15" x14ac:dyDescent="0.2">
      <c r="C7" s="33">
        <f>'Example 3 - Data'!C7</f>
        <v>6.1298377028714768</v>
      </c>
      <c r="D7" s="33">
        <f>'Example 3 - Data'!D7</f>
        <v>6.2</v>
      </c>
      <c r="E7" s="40">
        <f t="shared" si="3"/>
        <v>0.89156072535898367</v>
      </c>
      <c r="F7" s="28">
        <f t="shared" si="4"/>
        <v>1.18888888888889</v>
      </c>
      <c r="G7" s="14">
        <f t="shared" si="5"/>
        <v>1.0599666401490149</v>
      </c>
      <c r="H7" s="14">
        <f t="shared" si="6"/>
        <v>0.79488052700263712</v>
      </c>
      <c r="I7" s="28">
        <f t="shared" si="7"/>
        <v>1.4134567901234594</v>
      </c>
      <c r="K7" s="18">
        <f t="shared" si="2"/>
        <v>5.9261422946220801</v>
      </c>
      <c r="L7" s="25">
        <f t="shared" si="8"/>
        <v>0.27385770537792009</v>
      </c>
      <c r="M7" s="25"/>
      <c r="N7" s="25"/>
      <c r="O7" s="25"/>
    </row>
    <row r="8" spans="2:15" x14ac:dyDescent="0.2">
      <c r="C8" s="33">
        <f>'Example 3 - Data'!C8</f>
        <v>4.5406422773791366</v>
      </c>
      <c r="D8" s="33">
        <f>'Example 3 - Data'!D8</f>
        <v>6.3</v>
      </c>
      <c r="E8" s="40">
        <f t="shared" si="3"/>
        <v>-0.69763470013335649</v>
      </c>
      <c r="F8" s="28">
        <f t="shared" si="4"/>
        <v>1.2888888888888896</v>
      </c>
      <c r="G8" s="14">
        <f t="shared" si="5"/>
        <v>-0.89917361350521552</v>
      </c>
      <c r="H8" s="14">
        <f t="shared" si="6"/>
        <v>0.48669417483015825</v>
      </c>
      <c r="I8" s="28">
        <f t="shared" si="7"/>
        <v>1.6612345679012366</v>
      </c>
      <c r="K8" s="18">
        <f t="shared" si="2"/>
        <v>4.2951110819887939</v>
      </c>
      <c r="L8" s="25">
        <f t="shared" si="8"/>
        <v>2.0048889180112059</v>
      </c>
      <c r="M8" s="25"/>
      <c r="N8" s="25"/>
      <c r="O8" s="25"/>
    </row>
    <row r="9" spans="2:15" x14ac:dyDescent="0.2">
      <c r="C9" s="33">
        <f>'Example 3 - Data'!C9</f>
        <v>6.5713964217400056</v>
      </c>
      <c r="D9" s="33">
        <f>'Example 3 - Data'!D9</f>
        <v>4.8</v>
      </c>
      <c r="E9" s="40">
        <f t="shared" si="3"/>
        <v>1.3331194442275125</v>
      </c>
      <c r="F9" s="28">
        <f t="shared" si="4"/>
        <v>-0.21111111111111036</v>
      </c>
      <c r="G9" s="14">
        <f t="shared" si="5"/>
        <v>-0.28143632711469607</v>
      </c>
      <c r="H9" s="14">
        <f t="shared" si="6"/>
        <v>1.7772074525774717</v>
      </c>
      <c r="I9" s="28">
        <f t="shared" si="7"/>
        <v>4.4567901234567588E-2</v>
      </c>
      <c r="K9" s="18">
        <f t="shared" si="2"/>
        <v>6.3793251072153252</v>
      </c>
      <c r="L9" s="25">
        <f t="shared" si="8"/>
        <v>-1.5793251072153254</v>
      </c>
      <c r="M9" s="25"/>
      <c r="N9" s="25"/>
      <c r="O9" s="25"/>
    </row>
    <row r="10" spans="2:15" x14ac:dyDescent="0.2">
      <c r="C10" s="33">
        <f>'Example 3 - Data'!C10</f>
        <v>5.1842466476604621</v>
      </c>
      <c r="D10" s="33">
        <f>'Example 3 - Data'!D10</f>
        <v>3.8</v>
      </c>
      <c r="E10" s="40">
        <f t="shared" si="3"/>
        <v>-5.4030329852031045E-2</v>
      </c>
      <c r="F10" s="28">
        <f t="shared" si="4"/>
        <v>-1.2111111111111104</v>
      </c>
      <c r="G10" s="14">
        <f t="shared" si="5"/>
        <v>6.5436732820793111E-2</v>
      </c>
      <c r="H10" s="14">
        <f t="shared" si="6"/>
        <v>2.919276543919277E-3</v>
      </c>
      <c r="I10" s="28">
        <f t="shared" si="7"/>
        <v>1.4667901234567884</v>
      </c>
      <c r="K10" s="18">
        <f t="shared" si="2"/>
        <v>4.9556584254288358</v>
      </c>
      <c r="L10" s="25">
        <f t="shared" si="8"/>
        <v>-1.155658425428836</v>
      </c>
      <c r="M10" s="25"/>
      <c r="N10" s="25"/>
      <c r="O10" s="25"/>
    </row>
    <row r="11" spans="2:15" x14ac:dyDescent="0.2">
      <c r="C11" s="33">
        <f>'Example 3 - Data'!C11</f>
        <v>4.1202458701492528</v>
      </c>
      <c r="D11" s="33">
        <f>'Example 3 - Data'!D11</f>
        <v>3</v>
      </c>
      <c r="E11" s="40">
        <f t="shared" si="3"/>
        <v>-1.1180311073632403</v>
      </c>
      <c r="F11" s="28">
        <f t="shared" si="4"/>
        <v>-2.0111111111111102</v>
      </c>
      <c r="G11" s="14">
        <f t="shared" si="5"/>
        <v>2.248484782586071</v>
      </c>
      <c r="H11" s="14">
        <f t="shared" si="6"/>
        <v>1.2499935570318734</v>
      </c>
      <c r="I11" s="28">
        <f t="shared" si="7"/>
        <v>4.0445679012345641</v>
      </c>
      <c r="K11" s="18">
        <f t="shared" si="2"/>
        <v>3.8636476817852552</v>
      </c>
      <c r="L11" s="25">
        <f t="shared" si="8"/>
        <v>-0.86364768178525519</v>
      </c>
      <c r="M11" s="25"/>
      <c r="N11" s="25"/>
      <c r="O11" s="25"/>
    </row>
    <row r="12" spans="2:15" x14ac:dyDescent="0.2">
      <c r="N12" s="25"/>
    </row>
    <row r="13" spans="2:15" x14ac:dyDescent="0.2">
      <c r="B13" s="2" t="s">
        <v>54</v>
      </c>
      <c r="C13" s="15"/>
      <c r="H13" s="28" t="s">
        <v>96</v>
      </c>
      <c r="I13" s="28">
        <f>SUM(I3:I11)</f>
        <v>20.50888888888889</v>
      </c>
      <c r="J13" s="8" t="s">
        <v>95</v>
      </c>
      <c r="K13" s="42">
        <f>SUM(K3:K11)</f>
        <v>45.099999999999987</v>
      </c>
      <c r="N13" s="41"/>
      <c r="O13" s="43"/>
    </row>
    <row r="14" spans="2:15" x14ac:dyDescent="0.2">
      <c r="B14" s="3" t="s">
        <v>5</v>
      </c>
      <c r="C14" s="16">
        <f>AVERAGE(C3:C11)</f>
        <v>5.2382769775124931</v>
      </c>
      <c r="D14" s="17">
        <f>AVERAGE(D3:D11)</f>
        <v>5.0111111111111102</v>
      </c>
      <c r="J14" s="8" t="s">
        <v>97</v>
      </c>
      <c r="K14" s="42">
        <f>AVERAGE(K3:K11)</f>
        <v>5.0111111111111093</v>
      </c>
    </row>
    <row r="15" spans="2:15" x14ac:dyDescent="0.2">
      <c r="B15" s="13" t="s">
        <v>6</v>
      </c>
      <c r="C15" s="16">
        <f>SUM(G3:G11)</f>
        <v>6.3866914171585316</v>
      </c>
      <c r="D15" s="17"/>
    </row>
    <row r="16" spans="2:15" x14ac:dyDescent="0.2">
      <c r="B16" s="13" t="s">
        <v>7</v>
      </c>
      <c r="C16" s="16">
        <f>COUNT(C3:C11)</f>
        <v>9</v>
      </c>
      <c r="D16" s="17"/>
    </row>
    <row r="17" spans="2:4" x14ac:dyDescent="0.2">
      <c r="B17" s="13" t="s">
        <v>8</v>
      </c>
      <c r="C17" s="16">
        <f>C16-1</f>
        <v>8</v>
      </c>
      <c r="D17" s="17"/>
    </row>
    <row r="18" spans="2:4" x14ac:dyDescent="0.2">
      <c r="B18" s="13" t="s">
        <v>9</v>
      </c>
      <c r="C18" s="16">
        <f>C15/C17</f>
        <v>0.79833642714481645</v>
      </c>
      <c r="D18" s="17"/>
    </row>
    <row r="19" spans="2:4" x14ac:dyDescent="0.2">
      <c r="B19" s="13" t="s">
        <v>10</v>
      </c>
      <c r="C19" s="16">
        <f>_xlfn.COVARIANCE.S(C3:C11,D3:D11)</f>
        <v>0.79833642714481645</v>
      </c>
      <c r="D19" s="17"/>
    </row>
    <row r="20" spans="2:4" x14ac:dyDescent="0.2">
      <c r="C20" s="16"/>
      <c r="D20" s="17"/>
    </row>
    <row r="21" spans="2:4" x14ac:dyDescent="0.2">
      <c r="B21" s="2" t="s">
        <v>53</v>
      </c>
      <c r="C21" s="15"/>
      <c r="D21" s="17"/>
    </row>
    <row r="22" spans="2:4" x14ac:dyDescent="0.2">
      <c r="B22" s="13" t="s">
        <v>41</v>
      </c>
      <c r="C22" s="16">
        <f>C15/C16</f>
        <v>0.70963237968428128</v>
      </c>
      <c r="D22" s="17"/>
    </row>
    <row r="23" spans="2:4" x14ac:dyDescent="0.2">
      <c r="B23" s="13" t="s">
        <v>11</v>
      </c>
      <c r="C23" s="16">
        <f>_xlfn.COVARIANCE.P(C3:C11,D3:D11)</f>
        <v>0.70963237968428128</v>
      </c>
      <c r="D23" s="17"/>
    </row>
    <row r="26" spans="2:4" x14ac:dyDescent="0.2">
      <c r="B26" s="2" t="s">
        <v>52</v>
      </c>
    </row>
    <row r="27" spans="2:4" ht="16" x14ac:dyDescent="0.2">
      <c r="B27" s="6" t="s">
        <v>51</v>
      </c>
      <c r="C27" s="15"/>
    </row>
    <row r="28" spans="2:4" ht="16" x14ac:dyDescent="0.2">
      <c r="B28" s="13" t="s">
        <v>23</v>
      </c>
      <c r="C28" s="16">
        <f>SUM(G3:G11)</f>
        <v>6.3866914171585316</v>
      </c>
    </row>
    <row r="29" spans="2:4" ht="16" x14ac:dyDescent="0.2">
      <c r="B29" s="13" t="s">
        <v>24</v>
      </c>
      <c r="C29" s="16">
        <f>SUM(H3:H11)</f>
        <v>6.2228734223871296</v>
      </c>
    </row>
    <row r="30" spans="2:4" ht="16" x14ac:dyDescent="0.2">
      <c r="B30" s="13" t="s">
        <v>25</v>
      </c>
      <c r="C30" s="16">
        <f>C29^0.5</f>
        <v>2.4945687848578419</v>
      </c>
    </row>
    <row r="31" spans="2:4" ht="16" x14ac:dyDescent="0.2">
      <c r="B31" s="13" t="s">
        <v>12</v>
      </c>
      <c r="C31" s="16">
        <f>SUM(I3:I11)</f>
        <v>20.50888888888889</v>
      </c>
    </row>
    <row r="32" spans="2:4" x14ac:dyDescent="0.2">
      <c r="B32" s="13" t="s">
        <v>13</v>
      </c>
      <c r="C32" s="16">
        <f>C31^0.5</f>
        <v>4.5286740762489073</v>
      </c>
    </row>
    <row r="33" spans="2:3" ht="16" x14ac:dyDescent="0.2">
      <c r="B33" s="1" t="s">
        <v>14</v>
      </c>
      <c r="C33" s="16">
        <f>C28/(C30*C32)</f>
        <v>0.56533956882863634</v>
      </c>
    </row>
    <row r="35" spans="2:3" ht="16" x14ac:dyDescent="0.2">
      <c r="B35" s="6" t="s">
        <v>50</v>
      </c>
      <c r="C35" s="11" t="s">
        <v>15</v>
      </c>
    </row>
    <row r="36" spans="2:3" ht="16" x14ac:dyDescent="0.2">
      <c r="B36" s="7" t="s">
        <v>37</v>
      </c>
      <c r="C36" s="16">
        <f>C19</f>
        <v>0.79833642714481645</v>
      </c>
    </row>
    <row r="37" spans="2:3" x14ac:dyDescent="0.2">
      <c r="B37" s="8" t="s">
        <v>38</v>
      </c>
      <c r="C37" s="16"/>
    </row>
    <row r="38" spans="2:3" ht="16" x14ac:dyDescent="0.2">
      <c r="B38" s="13" t="s">
        <v>17</v>
      </c>
      <c r="C38" s="16">
        <f>SUM(H3:H11)</f>
        <v>6.2228734223871296</v>
      </c>
    </row>
    <row r="39" spans="2:3" ht="16" x14ac:dyDescent="0.2">
      <c r="B39" s="13" t="s">
        <v>18</v>
      </c>
      <c r="C39" s="16">
        <f>C38/C17</f>
        <v>0.7778591777983912</v>
      </c>
    </row>
    <row r="40" spans="2:3" ht="18" x14ac:dyDescent="0.25">
      <c r="B40" s="13" t="s">
        <v>26</v>
      </c>
      <c r="C40" s="16">
        <f>C39^0.5</f>
        <v>0.88196325195463288</v>
      </c>
    </row>
    <row r="41" spans="2:3" x14ac:dyDescent="0.2">
      <c r="B41" s="13" t="s">
        <v>39</v>
      </c>
      <c r="C41" s="16">
        <f>_xlfn.STDEV.S(C3:C11)</f>
        <v>0.88196325195463243</v>
      </c>
    </row>
    <row r="42" spans="2:3" ht="16" x14ac:dyDescent="0.2">
      <c r="B42" s="9" t="s">
        <v>19</v>
      </c>
      <c r="C42" s="16"/>
    </row>
    <row r="43" spans="2:3" ht="16" x14ac:dyDescent="0.2">
      <c r="B43" s="13" t="s">
        <v>12</v>
      </c>
      <c r="C43" s="16">
        <f>SUM(I3:I11)</f>
        <v>20.50888888888889</v>
      </c>
    </row>
    <row r="44" spans="2:3" ht="16" x14ac:dyDescent="0.2">
      <c r="B44" s="13" t="s">
        <v>20</v>
      </c>
      <c r="C44" s="16">
        <f>C43/C17</f>
        <v>2.5636111111111113</v>
      </c>
    </row>
    <row r="45" spans="2:3" ht="18" x14ac:dyDescent="0.25">
      <c r="B45" s="13" t="s">
        <v>27</v>
      </c>
      <c r="C45" s="16">
        <f>C44^0.5</f>
        <v>1.601128074549663</v>
      </c>
    </row>
    <row r="46" spans="2:3" x14ac:dyDescent="0.2">
      <c r="B46" s="13" t="s">
        <v>40</v>
      </c>
      <c r="C46" s="16">
        <f>_xlfn.STDEV.S(D3:D11)</f>
        <v>1.6011280745496641</v>
      </c>
    </row>
    <row r="47" spans="2:3" ht="18" x14ac:dyDescent="0.25">
      <c r="B47" s="9" t="s">
        <v>21</v>
      </c>
      <c r="C47" s="30">
        <f>C36/(C40*C45)</f>
        <v>0.56533956882863645</v>
      </c>
    </row>
    <row r="48" spans="2:3" x14ac:dyDescent="0.2">
      <c r="B48" s="13" t="s">
        <v>22</v>
      </c>
      <c r="C48" s="30">
        <f>C19/(C41*C46)</f>
        <v>0.56533956882863634</v>
      </c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50</v>
      </c>
      <c r="C51" s="10" t="s">
        <v>16</v>
      </c>
    </row>
    <row r="52" spans="2:3" ht="16" x14ac:dyDescent="0.2">
      <c r="B52" s="7" t="s">
        <v>28</v>
      </c>
      <c r="C52" s="17">
        <f>C22</f>
        <v>0.70963237968428128</v>
      </c>
    </row>
    <row r="53" spans="2:3" x14ac:dyDescent="0.2">
      <c r="B53" s="8" t="s">
        <v>29</v>
      </c>
      <c r="C53" s="17"/>
    </row>
    <row r="54" spans="2:3" ht="16" x14ac:dyDescent="0.2">
      <c r="B54" s="13" t="s">
        <v>17</v>
      </c>
      <c r="C54" s="17">
        <f>SUM(H3:H11)</f>
        <v>6.2228734223871296</v>
      </c>
    </row>
    <row r="55" spans="2:3" ht="16" x14ac:dyDescent="0.2">
      <c r="B55" s="23" t="s">
        <v>30</v>
      </c>
      <c r="C55" s="17">
        <f>C54/C16</f>
        <v>0.69143038026523662</v>
      </c>
    </row>
    <row r="56" spans="2:3" ht="18" x14ac:dyDescent="0.25">
      <c r="B56" s="13" t="s">
        <v>31</v>
      </c>
      <c r="C56" s="17">
        <f>C55^0.5</f>
        <v>0.83152292828594732</v>
      </c>
    </row>
    <row r="57" spans="2:3" x14ac:dyDescent="0.2">
      <c r="B57" s="13" t="s">
        <v>32</v>
      </c>
      <c r="C57" s="17">
        <f>_xlfn.STDEV.P(C3:C11)</f>
        <v>0.83152292828594776</v>
      </c>
    </row>
    <row r="58" spans="2:3" ht="16" x14ac:dyDescent="0.2">
      <c r="B58" s="9" t="s">
        <v>33</v>
      </c>
      <c r="C58" s="17"/>
    </row>
    <row r="59" spans="2:3" ht="16" x14ac:dyDescent="0.2">
      <c r="B59" s="13" t="s">
        <v>12</v>
      </c>
      <c r="C59" s="17">
        <f>C43</f>
        <v>20.50888888888889</v>
      </c>
    </row>
    <row r="60" spans="2:3" ht="16" x14ac:dyDescent="0.2">
      <c r="B60" s="23" t="s">
        <v>34</v>
      </c>
      <c r="C60" s="17">
        <f>C59/C16</f>
        <v>2.2787654320987656</v>
      </c>
    </row>
    <row r="61" spans="2:3" ht="18" x14ac:dyDescent="0.25">
      <c r="B61" s="13" t="s">
        <v>35</v>
      </c>
      <c r="C61" s="17">
        <f>C60^0.5</f>
        <v>1.5095580254163024</v>
      </c>
    </row>
    <row r="62" spans="2:3" x14ac:dyDescent="0.2">
      <c r="B62" s="13" t="s">
        <v>36</v>
      </c>
      <c r="C62" s="17">
        <f>_xlfn.STDEV.P(D3:D11)</f>
        <v>1.5095580254163048</v>
      </c>
    </row>
    <row r="63" spans="2:3" ht="18" x14ac:dyDescent="0.25">
      <c r="B63" s="9" t="s">
        <v>21</v>
      </c>
      <c r="C63" s="16">
        <f>C52/(C56*C61)</f>
        <v>0.56533956882863634</v>
      </c>
    </row>
    <row r="64" spans="2:3" x14ac:dyDescent="0.2">
      <c r="B64" s="13" t="s">
        <v>22</v>
      </c>
      <c r="C64" s="17">
        <f>C52/(C57*C62)</f>
        <v>0.56533956882863523</v>
      </c>
    </row>
    <row r="67" spans="2:14" x14ac:dyDescent="0.2">
      <c r="B67" s="27" t="s">
        <v>99</v>
      </c>
      <c r="C67" s="44"/>
    </row>
    <row r="69" spans="2:14" ht="16" x14ac:dyDescent="0.2">
      <c r="B69" s="19" t="s">
        <v>42</v>
      </c>
      <c r="C69" s="11" t="s">
        <v>15</v>
      </c>
    </row>
    <row r="70" spans="2:14" x14ac:dyDescent="0.2">
      <c r="B70" s="13" t="s">
        <v>43</v>
      </c>
      <c r="C70" s="20">
        <f>C63</f>
        <v>0.56533956882863634</v>
      </c>
      <c r="H70" s="34"/>
      <c r="I70" s="34"/>
    </row>
    <row r="71" spans="2:14" ht="18" x14ac:dyDescent="0.25">
      <c r="B71" s="13" t="s">
        <v>55</v>
      </c>
      <c r="C71" s="20">
        <f>C41</f>
        <v>0.88196325195463243</v>
      </c>
      <c r="F71"/>
      <c r="G71"/>
      <c r="H71"/>
      <c r="I71"/>
      <c r="J71"/>
      <c r="K71"/>
      <c r="L71"/>
      <c r="M71"/>
      <c r="N71"/>
    </row>
    <row r="72" spans="2:14" ht="18" x14ac:dyDescent="0.25">
      <c r="B72" s="13" t="s">
        <v>56</v>
      </c>
      <c r="C72" s="20">
        <f>C45</f>
        <v>1.601128074549663</v>
      </c>
      <c r="F72" t="s">
        <v>65</v>
      </c>
      <c r="G72"/>
      <c r="H72"/>
      <c r="I72"/>
      <c r="J72"/>
      <c r="K72"/>
      <c r="L72"/>
      <c r="M72"/>
      <c r="N72"/>
    </row>
    <row r="73" spans="2:14" ht="19" thickBot="1" x14ac:dyDescent="0.3">
      <c r="B73" s="13" t="s">
        <v>57</v>
      </c>
      <c r="C73" s="20">
        <f>C70*(C72/C71)</f>
        <v>1.0263251369025215</v>
      </c>
      <c r="F73"/>
      <c r="G73"/>
      <c r="H73"/>
      <c r="I73"/>
      <c r="J73"/>
      <c r="K73"/>
      <c r="L73"/>
      <c r="M73"/>
      <c r="N73"/>
    </row>
    <row r="74" spans="2:14" ht="16" x14ac:dyDescent="0.2">
      <c r="B74" s="13" t="s">
        <v>58</v>
      </c>
      <c r="C74" s="20">
        <f>SLOPE(D3:D11,C3:C11)</f>
        <v>1.0263251369025213</v>
      </c>
      <c r="F74" s="39" t="s">
        <v>66</v>
      </c>
      <c r="G74" s="39"/>
      <c r="H74"/>
      <c r="I74"/>
      <c r="J74"/>
      <c r="K74"/>
      <c r="L74"/>
      <c r="M74"/>
      <c r="N74"/>
    </row>
    <row r="75" spans="2:14" x14ac:dyDescent="0.2">
      <c r="B75" s="13"/>
      <c r="C75" s="20"/>
      <c r="F75" t="s">
        <v>67</v>
      </c>
      <c r="G75">
        <v>0.56533956882863667</v>
      </c>
      <c r="H75"/>
      <c r="I75"/>
      <c r="J75"/>
      <c r="K75"/>
      <c r="L75"/>
      <c r="M75"/>
      <c r="N75"/>
    </row>
    <row r="76" spans="2:14" ht="16" x14ac:dyDescent="0.2">
      <c r="B76" s="19" t="s">
        <v>42</v>
      </c>
      <c r="C76" s="11" t="s">
        <v>16</v>
      </c>
      <c r="F76" t="s">
        <v>68</v>
      </c>
      <c r="G76">
        <v>0.31960882808334878</v>
      </c>
      <c r="H76"/>
      <c r="I76"/>
      <c r="J76"/>
      <c r="K76"/>
      <c r="L76"/>
      <c r="M76"/>
      <c r="N76"/>
    </row>
    <row r="77" spans="2:14" x14ac:dyDescent="0.2">
      <c r="B77" s="13" t="s">
        <v>43</v>
      </c>
      <c r="C77" s="20">
        <f>C63</f>
        <v>0.56533956882863634</v>
      </c>
      <c r="F77" t="s">
        <v>69</v>
      </c>
      <c r="G77">
        <v>0.2224100892381129</v>
      </c>
      <c r="H77"/>
      <c r="I77"/>
      <c r="J77"/>
      <c r="K77"/>
      <c r="L77"/>
      <c r="M77"/>
      <c r="N77"/>
    </row>
    <row r="78" spans="2:14" ht="18" x14ac:dyDescent="0.25">
      <c r="B78" s="13" t="s">
        <v>59</v>
      </c>
      <c r="C78" s="20">
        <f>C56</f>
        <v>0.83152292828594732</v>
      </c>
      <c r="F78" t="s">
        <v>70</v>
      </c>
      <c r="G78">
        <v>1.4118916867511726</v>
      </c>
      <c r="H78"/>
      <c r="I78"/>
      <c r="J78"/>
      <c r="K78"/>
      <c r="L78"/>
      <c r="M78"/>
      <c r="N78"/>
    </row>
    <row r="79" spans="2:14" ht="19" thickBot="1" x14ac:dyDescent="0.3">
      <c r="B79" s="13" t="s">
        <v>60</v>
      </c>
      <c r="C79" s="20">
        <f>C61</f>
        <v>1.5095580254163024</v>
      </c>
      <c r="F79" s="37" t="s">
        <v>71</v>
      </c>
      <c r="G79" s="37">
        <v>9</v>
      </c>
      <c r="H79"/>
      <c r="I79"/>
      <c r="J79"/>
      <c r="K79"/>
      <c r="L79"/>
      <c r="M79"/>
      <c r="N79"/>
    </row>
    <row r="80" spans="2:14" ht="18" x14ac:dyDescent="0.25">
      <c r="B80" s="13" t="s">
        <v>57</v>
      </c>
      <c r="C80" s="20">
        <f>C77*(C79/C78)</f>
        <v>1.026325136902521</v>
      </c>
      <c r="F80"/>
      <c r="G80"/>
      <c r="H80"/>
      <c r="I80"/>
      <c r="J80"/>
      <c r="K80"/>
      <c r="L80"/>
      <c r="M80"/>
      <c r="N80"/>
    </row>
    <row r="81" spans="2:14" ht="17" thickBot="1" x14ac:dyDescent="0.25">
      <c r="B81" s="13" t="s">
        <v>58</v>
      </c>
      <c r="C81" s="20">
        <f>SLOPE(D3:D11,C3:C11)</f>
        <v>1.0263251369025213</v>
      </c>
      <c r="F81" t="s">
        <v>72</v>
      </c>
      <c r="G81"/>
      <c r="H81"/>
      <c r="I81"/>
      <c r="J81"/>
      <c r="K81"/>
      <c r="L81"/>
      <c r="M81"/>
      <c r="N81"/>
    </row>
    <row r="82" spans="2:14" x14ac:dyDescent="0.2">
      <c r="B82" s="13"/>
      <c r="C82" s="20"/>
      <c r="F82" s="38"/>
      <c r="G82" s="38" t="s">
        <v>77</v>
      </c>
      <c r="H82" s="38" t="s">
        <v>78</v>
      </c>
      <c r="I82" s="38" t="s">
        <v>79</v>
      </c>
      <c r="J82" s="38" t="s">
        <v>80</v>
      </c>
      <c r="K82" s="38" t="s">
        <v>81</v>
      </c>
      <c r="L82"/>
      <c r="M82"/>
      <c r="N82"/>
    </row>
    <row r="83" spans="2:14" x14ac:dyDescent="0.2">
      <c r="F83" t="s">
        <v>73</v>
      </c>
      <c r="G83">
        <v>1</v>
      </c>
      <c r="H83">
        <v>6.5548219430693919</v>
      </c>
      <c r="I83">
        <v>6.5548219430693919</v>
      </c>
      <c r="J83">
        <v>3.2881993313950719</v>
      </c>
      <c r="K83">
        <v>0.11266249915376755</v>
      </c>
      <c r="L83"/>
      <c r="M83"/>
      <c r="N83"/>
    </row>
    <row r="84" spans="2:14" x14ac:dyDescent="0.2">
      <c r="B84" s="27" t="s">
        <v>98</v>
      </c>
      <c r="F84" t="s">
        <v>74</v>
      </c>
      <c r="G84">
        <v>7</v>
      </c>
      <c r="H84">
        <v>13.954066945819498</v>
      </c>
      <c r="I84">
        <v>1.9934381351170711</v>
      </c>
      <c r="J84"/>
      <c r="K84"/>
      <c r="L84"/>
      <c r="M84"/>
      <c r="N84"/>
    </row>
    <row r="85" spans="2:14" ht="16" thickBot="1" x14ac:dyDescent="0.25">
      <c r="F85" s="37" t="s">
        <v>75</v>
      </c>
      <c r="G85" s="37">
        <v>8</v>
      </c>
      <c r="H85" s="37">
        <v>20.50888888888889</v>
      </c>
      <c r="I85" s="37"/>
      <c r="J85" s="37"/>
      <c r="K85" s="37"/>
      <c r="L85"/>
      <c r="M85"/>
      <c r="N85"/>
    </row>
    <row r="86" spans="2:14" ht="16" thickBot="1" x14ac:dyDescent="0.25">
      <c r="F86"/>
      <c r="G86"/>
      <c r="H86"/>
      <c r="I86"/>
      <c r="J86"/>
      <c r="K86"/>
      <c r="L86"/>
      <c r="M86"/>
      <c r="N86"/>
    </row>
    <row r="87" spans="2:14" ht="16" x14ac:dyDescent="0.2">
      <c r="B87" s="19" t="s">
        <v>42</v>
      </c>
      <c r="C87" s="11" t="s">
        <v>15</v>
      </c>
      <c r="F87" s="38"/>
      <c r="G87" s="38" t="s">
        <v>82</v>
      </c>
      <c r="H87" s="38" t="s">
        <v>70</v>
      </c>
      <c r="I87" s="38" t="s">
        <v>83</v>
      </c>
      <c r="J87" s="38" t="s">
        <v>84</v>
      </c>
      <c r="K87" s="38" t="s">
        <v>85</v>
      </c>
      <c r="L87" s="38" t="s">
        <v>86</v>
      </c>
      <c r="M87" s="38" t="s">
        <v>87</v>
      </c>
      <c r="N87" s="38" t="s">
        <v>88</v>
      </c>
    </row>
    <row r="88" spans="2:14" x14ac:dyDescent="0.2">
      <c r="B88" s="45" t="s">
        <v>100</v>
      </c>
      <c r="C88" s="46">
        <f>C18</f>
        <v>0.79833642714481645</v>
      </c>
      <c r="F88" t="s">
        <v>76</v>
      </c>
      <c r="G88">
        <v>-0.36506422496772473</v>
      </c>
      <c r="H88">
        <v>3.0019143588246395</v>
      </c>
      <c r="I88">
        <v>-0.12161047296188052</v>
      </c>
      <c r="J88">
        <v>0.90662495739699833</v>
      </c>
      <c r="K88">
        <v>-7.4634637190490727</v>
      </c>
      <c r="L88">
        <v>6.7333352691136232</v>
      </c>
      <c r="M88">
        <v>-7.4634637190490727</v>
      </c>
      <c r="N88">
        <v>6.7333352691136232</v>
      </c>
    </row>
    <row r="89" spans="2:14" ht="19" thickBot="1" x14ac:dyDescent="0.3">
      <c r="B89" s="45" t="s">
        <v>55</v>
      </c>
      <c r="C89" s="46">
        <f>C40</f>
        <v>0.88196325195463288</v>
      </c>
      <c r="F89" s="37" t="s">
        <v>90</v>
      </c>
      <c r="G89" s="37">
        <v>1.0263251369025213</v>
      </c>
      <c r="H89" s="37">
        <v>0.56598627198473195</v>
      </c>
      <c r="I89" s="37">
        <v>1.8133392764165972</v>
      </c>
      <c r="J89" s="37">
        <v>0.11266249915376778</v>
      </c>
      <c r="K89" s="37">
        <v>-0.31201972790116594</v>
      </c>
      <c r="L89" s="37">
        <v>2.3646700017062083</v>
      </c>
      <c r="M89" s="37">
        <v>-0.31201972790116594</v>
      </c>
      <c r="N89" s="37">
        <v>2.3646700017062083</v>
      </c>
    </row>
    <row r="90" spans="2:14" ht="17" x14ac:dyDescent="0.2">
      <c r="B90" s="45" t="s">
        <v>101</v>
      </c>
      <c r="C90" s="46">
        <f>C89^2</f>
        <v>0.7778591777983912</v>
      </c>
      <c r="F90"/>
      <c r="G90"/>
      <c r="H90"/>
      <c r="I90"/>
      <c r="J90"/>
      <c r="K90"/>
      <c r="L90"/>
      <c r="M90"/>
      <c r="N90"/>
    </row>
    <row r="91" spans="2:14" ht="18" x14ac:dyDescent="0.25">
      <c r="B91" s="47" t="s">
        <v>104</v>
      </c>
      <c r="C91" s="46">
        <f>C88/C90</f>
        <v>1.0263251369025213</v>
      </c>
      <c r="F91"/>
      <c r="G91"/>
      <c r="H91"/>
      <c r="I91"/>
      <c r="J91"/>
      <c r="K91"/>
      <c r="L91"/>
      <c r="M91"/>
      <c r="N91"/>
    </row>
    <row r="92" spans="2:14" x14ac:dyDescent="0.2">
      <c r="B92" s="45"/>
      <c r="C92" s="46"/>
      <c r="F92"/>
      <c r="G92"/>
      <c r="H92"/>
      <c r="I92"/>
      <c r="J92"/>
      <c r="K92"/>
      <c r="L92"/>
      <c r="M92"/>
      <c r="N92"/>
    </row>
    <row r="93" spans="2:14" ht="16" x14ac:dyDescent="0.2">
      <c r="B93" s="19" t="s">
        <v>42</v>
      </c>
      <c r="C93" s="11" t="s">
        <v>16</v>
      </c>
      <c r="F93" t="s">
        <v>91</v>
      </c>
      <c r="G93"/>
      <c r="H93"/>
      <c r="I93"/>
      <c r="J93"/>
      <c r="K93"/>
      <c r="L93"/>
      <c r="M93"/>
      <c r="N93"/>
    </row>
    <row r="94" spans="2:14" ht="16" thickBot="1" x14ac:dyDescent="0.25">
      <c r="B94" s="45" t="s">
        <v>102</v>
      </c>
      <c r="C94" s="46">
        <f>C22</f>
        <v>0.70963237968428128</v>
      </c>
      <c r="F94"/>
      <c r="G94"/>
      <c r="H94"/>
      <c r="I94"/>
      <c r="J94"/>
      <c r="K94"/>
      <c r="L94"/>
      <c r="M94"/>
      <c r="N94"/>
    </row>
    <row r="95" spans="2:14" ht="18" x14ac:dyDescent="0.25">
      <c r="B95" s="45" t="s">
        <v>59</v>
      </c>
      <c r="C95" s="46">
        <f>C56</f>
        <v>0.83152292828594732</v>
      </c>
      <c r="F95" s="38" t="s">
        <v>92</v>
      </c>
      <c r="G95" s="38" t="s">
        <v>94</v>
      </c>
      <c r="H95" s="38" t="s">
        <v>62</v>
      </c>
      <c r="I95"/>
      <c r="J95"/>
      <c r="K95"/>
      <c r="L95"/>
      <c r="M95"/>
      <c r="N95"/>
    </row>
    <row r="96" spans="2:14" ht="17" x14ac:dyDescent="0.2">
      <c r="B96" s="45" t="s">
        <v>103</v>
      </c>
      <c r="C96" s="46">
        <f>C95^2</f>
        <v>0.69143038026523673</v>
      </c>
      <c r="F96">
        <v>1</v>
      </c>
      <c r="G96">
        <v>3.8323283691093728</v>
      </c>
      <c r="H96">
        <v>-0.73232836910937271</v>
      </c>
      <c r="I96"/>
      <c r="J96"/>
      <c r="K96"/>
      <c r="L96"/>
      <c r="M96"/>
      <c r="N96"/>
    </row>
    <row r="97" spans="2:14" ht="18" x14ac:dyDescent="0.25">
      <c r="B97" s="47" t="s">
        <v>104</v>
      </c>
      <c r="C97" s="46">
        <f>C94/C96</f>
        <v>1.026325136902521</v>
      </c>
      <c r="F97">
        <v>2</v>
      </c>
      <c r="G97">
        <v>4.7658091320731923</v>
      </c>
      <c r="H97">
        <v>-0.36580913207319199</v>
      </c>
      <c r="I97"/>
      <c r="J97"/>
      <c r="K97"/>
      <c r="L97"/>
      <c r="M97"/>
      <c r="N97"/>
    </row>
    <row r="98" spans="2:14" x14ac:dyDescent="0.2">
      <c r="B98" s="23"/>
      <c r="F98">
        <v>3</v>
      </c>
      <c r="G98">
        <v>5.5102960951946267</v>
      </c>
      <c r="H98">
        <v>0.28970390480537311</v>
      </c>
      <c r="I98"/>
      <c r="J98"/>
      <c r="K98"/>
      <c r="L98"/>
      <c r="M98"/>
      <c r="N98"/>
    </row>
    <row r="99" spans="2:14" x14ac:dyDescent="0.2">
      <c r="F99">
        <v>4</v>
      </c>
      <c r="G99">
        <v>5.5716818125825078</v>
      </c>
      <c r="H99">
        <v>2.1283181874174923</v>
      </c>
      <c r="I99"/>
      <c r="J99"/>
      <c r="K99"/>
      <c r="L99"/>
      <c r="M99"/>
      <c r="N99"/>
    </row>
    <row r="100" spans="2:14" ht="16" x14ac:dyDescent="0.2">
      <c r="B100" s="19" t="s">
        <v>44</v>
      </c>
      <c r="C100" s="20"/>
      <c r="F100">
        <v>5</v>
      </c>
      <c r="G100">
        <v>5.9261422946220801</v>
      </c>
      <c r="H100">
        <v>0.27385770537792009</v>
      </c>
      <c r="I100"/>
      <c r="J100"/>
      <c r="K100"/>
      <c r="L100"/>
      <c r="M100"/>
      <c r="N100"/>
    </row>
    <row r="101" spans="2:14" x14ac:dyDescent="0.2">
      <c r="B101" s="13" t="s">
        <v>45</v>
      </c>
      <c r="C101" s="20">
        <f>C14</f>
        <v>5.2382769775124931</v>
      </c>
      <c r="F101">
        <v>6</v>
      </c>
      <c r="G101">
        <v>4.2951110819887939</v>
      </c>
      <c r="H101">
        <v>2.0048889180112059</v>
      </c>
      <c r="I101"/>
      <c r="J101"/>
      <c r="K101"/>
      <c r="L101"/>
      <c r="M101"/>
      <c r="N101"/>
    </row>
    <row r="102" spans="2:14" x14ac:dyDescent="0.2">
      <c r="B102" s="13" t="s">
        <v>46</v>
      </c>
      <c r="C102" s="20">
        <f>D14</f>
        <v>5.0111111111111102</v>
      </c>
      <c r="F102">
        <v>7</v>
      </c>
      <c r="G102">
        <v>6.3793251072153252</v>
      </c>
      <c r="H102">
        <v>-1.5793251072153254</v>
      </c>
      <c r="I102"/>
      <c r="J102"/>
      <c r="K102"/>
      <c r="L102"/>
      <c r="M102"/>
      <c r="N102"/>
    </row>
    <row r="103" spans="2:14" ht="16" x14ac:dyDescent="0.2">
      <c r="B103" s="13" t="s">
        <v>47</v>
      </c>
      <c r="C103" s="20">
        <f>C73</f>
        <v>1.0263251369025215</v>
      </c>
      <c r="F103">
        <v>8</v>
      </c>
      <c r="G103">
        <v>4.9556584254288358</v>
      </c>
      <c r="H103">
        <v>-1.155658425428836</v>
      </c>
      <c r="I103"/>
      <c r="J103"/>
      <c r="K103"/>
      <c r="L103"/>
      <c r="M103"/>
      <c r="N103"/>
    </row>
    <row r="104" spans="2:14" ht="17" thickBot="1" x14ac:dyDescent="0.25">
      <c r="B104" s="13" t="s">
        <v>48</v>
      </c>
      <c r="C104" s="20">
        <f>C102-C103*C101</f>
        <v>-0.36506422496772561</v>
      </c>
      <c r="F104" s="37">
        <v>9</v>
      </c>
      <c r="G104" s="37">
        <v>3.8636476817852548</v>
      </c>
      <c r="H104" s="37">
        <v>-0.86364768178525475</v>
      </c>
      <c r="I104"/>
      <c r="J104"/>
      <c r="K104"/>
      <c r="L104"/>
      <c r="M104"/>
      <c r="N104"/>
    </row>
    <row r="105" spans="2:14" x14ac:dyDescent="0.2">
      <c r="B105" s="13" t="s">
        <v>49</v>
      </c>
      <c r="C105" s="20">
        <f>INTERCEPT(D3:D11,C3:C11)</f>
        <v>-0.36506422496772473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3 - Data</vt:lpstr>
      <vt:lpstr>Example 3 -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2025-10-21T13:14:32Z</dcterms:modified>
</cp:coreProperties>
</file>