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Covariance, Correlation and Regression Analysis/Correlation Analysis/"/>
    </mc:Choice>
  </mc:AlternateContent>
  <xr:revisionPtr revIDLastSave="0" documentId="13_ncr:1_{83AA50FA-A123-BD4F-91C1-2190204178C6}" xr6:coauthVersionLast="47" xr6:coauthVersionMax="47" xr10:uidLastSave="{00000000-0000-0000-0000-000000000000}"/>
  <bookViews>
    <workbookView xWindow="0" yWindow="500" windowWidth="33600" windowHeight="20500" xr2:uid="{8EC200E5-3050-A949-8803-06BF02DAC53F}"/>
  </bookViews>
  <sheets>
    <sheet name="Examp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8" i="1" l="1"/>
  <c r="C42" i="1"/>
  <c r="C53" i="1"/>
  <c r="C37" i="1"/>
  <c r="C19" i="1"/>
  <c r="C15" i="1"/>
  <c r="C12" i="1"/>
  <c r="C13" i="1" s="1"/>
  <c r="D10" i="1"/>
  <c r="F7" i="1" s="1"/>
  <c r="I7" i="1" s="1"/>
  <c r="C10" i="1"/>
  <c r="E6" i="1" s="1"/>
  <c r="H6" i="1" s="1"/>
  <c r="E3" i="1" l="1"/>
  <c r="H3" i="1" s="1"/>
  <c r="E5" i="1"/>
  <c r="H5" i="1" s="1"/>
  <c r="F3" i="1"/>
  <c r="I3" i="1" s="1"/>
  <c r="F6" i="1"/>
  <c r="I6" i="1" s="1"/>
  <c r="C44" i="1"/>
  <c r="C32" i="1"/>
  <c r="G3" i="1"/>
  <c r="G6" i="1"/>
  <c r="E4" i="1"/>
  <c r="F5" i="1"/>
  <c r="I5" i="1" s="1"/>
  <c r="E7" i="1"/>
  <c r="F4" i="1"/>
  <c r="I4" i="1" s="1"/>
  <c r="C27" i="1" l="1"/>
  <c r="C28" i="1" s="1"/>
  <c r="H4" i="1"/>
  <c r="C50" i="1" s="1"/>
  <c r="G4" i="1"/>
  <c r="H7" i="1"/>
  <c r="G7" i="1"/>
  <c r="G5" i="1"/>
  <c r="C39" i="1"/>
  <c r="C24" i="1" l="1"/>
  <c r="C11" i="1"/>
  <c r="C18" i="1" s="1"/>
  <c r="C48" i="1" s="1"/>
  <c r="C25" i="1"/>
  <c r="C26" i="1" s="1"/>
  <c r="C29" i="1" s="1"/>
  <c r="C51" i="1"/>
  <c r="C52" i="1" s="1"/>
  <c r="C34" i="1"/>
  <c r="C35" i="1" s="1"/>
  <c r="C36" i="1" s="1"/>
  <c r="C40" i="1"/>
  <c r="C41" i="1" s="1"/>
  <c r="C55" i="1"/>
  <c r="C56" i="1" s="1"/>
  <c r="C57" i="1" s="1"/>
  <c r="C14" i="1" l="1"/>
  <c r="C43" i="1"/>
  <c r="C60" i="1"/>
  <c r="C59" i="1"/>
</calcChain>
</file>

<file path=xl/sharedStrings.xml><?xml version="1.0" encoding="utf-8"?>
<sst xmlns="http://schemas.openxmlformats.org/spreadsheetml/2006/main" count="55" uniqueCount="49">
  <si>
    <t>x-x̅</t>
  </si>
  <si>
    <t>y-y̅</t>
  </si>
  <si>
    <t>(x-x̅)(y-y̅)</t>
  </si>
  <si>
    <t>(x-x̅)²</t>
  </si>
  <si>
    <t>(y-y̅)²</t>
  </si>
  <si>
    <t>Covariance - Sample</t>
  </si>
  <si>
    <t xml:space="preserve">Mean </t>
  </si>
  <si>
    <t>∑(x-x̅)(y-y̅)</t>
  </si>
  <si>
    <t>n</t>
  </si>
  <si>
    <t>n-1</t>
  </si>
  <si>
    <t>COVx,y = ∑(x-x̅)(y-y̅)/n-1</t>
  </si>
  <si>
    <t>Sample Covariance using excel, Enter "=covariance.s(x,y)</t>
  </si>
  <si>
    <t>Covariance - Population</t>
  </si>
  <si>
    <t>Population Covariance using excel, Enter "=covariance.p(x,y)</t>
  </si>
  <si>
    <t>Correlation</t>
  </si>
  <si>
    <t>Correlation using formula 1</t>
  </si>
  <si>
    <r>
      <t>∑(y-y</t>
    </r>
    <r>
      <rPr>
        <sz val="12"/>
        <color theme="1"/>
        <rFont val="Calibri"/>
        <family val="2"/>
      </rPr>
      <t>̅)²</t>
    </r>
  </si>
  <si>
    <t>√[∑(y-y̅)²]</t>
  </si>
  <si>
    <t xml:space="preserve">Correlation (𝜌) = ∑(x-x̅)(y-y̅)/{[√[∑(x-x̅)²]*√[∑(y-y̅)²]} </t>
  </si>
  <si>
    <t>Correlation using formula 2</t>
  </si>
  <si>
    <t>Using Sample Parameters</t>
  </si>
  <si>
    <t>Using Population Parameters</t>
  </si>
  <si>
    <r>
      <t>∑(x-</t>
    </r>
    <r>
      <rPr>
        <sz val="12"/>
        <color theme="1"/>
        <rFont val="Calibri"/>
        <family val="2"/>
      </rPr>
      <t>x̅)²</t>
    </r>
  </si>
  <si>
    <r>
      <t>∑(x-</t>
    </r>
    <r>
      <rPr>
        <sz val="12"/>
        <color theme="1"/>
        <rFont val="Calibri"/>
        <family val="2"/>
      </rPr>
      <t>x̅)²/(n-1)</t>
    </r>
  </si>
  <si>
    <t>Standard deviation of y:</t>
  </si>
  <si>
    <r>
      <t>∑(y-y</t>
    </r>
    <r>
      <rPr>
        <sz val="12"/>
        <color theme="1"/>
        <rFont val="Calibri"/>
        <family val="2"/>
      </rPr>
      <t>̅)²/n-1</t>
    </r>
  </si>
  <si>
    <r>
      <t>Correlation (ρ) = COV</t>
    </r>
    <r>
      <rPr>
        <vertAlign val="subscript"/>
        <sz val="12"/>
        <color rgb="FFFF0000"/>
        <rFont val="Calibri"/>
        <family val="2"/>
      </rPr>
      <t>x,y</t>
    </r>
    <r>
      <rPr>
        <sz val="12"/>
        <color rgb="FFFF0000"/>
        <rFont val="Calibri"/>
        <family val="2"/>
      </rPr>
      <t xml:space="preserve"> /(σ</t>
    </r>
    <r>
      <rPr>
        <vertAlign val="subscript"/>
        <sz val="12"/>
        <color rgb="FFFF0000"/>
        <rFont val="Calibri"/>
        <family val="2"/>
      </rPr>
      <t>x</t>
    </r>
    <r>
      <rPr>
        <sz val="12"/>
        <color rgb="FFFF0000"/>
        <rFont val="Calibri"/>
        <family val="2"/>
      </rPr>
      <t>*σ</t>
    </r>
    <r>
      <rPr>
        <vertAlign val="subscript"/>
        <sz val="12"/>
        <color rgb="FFFF0000"/>
        <rFont val="Calibri"/>
        <family val="2"/>
      </rPr>
      <t>y</t>
    </r>
    <r>
      <rPr>
        <sz val="12"/>
        <color rgb="FFFF0000"/>
        <rFont val="Calibri"/>
        <family val="2"/>
      </rPr>
      <t>)</t>
    </r>
  </si>
  <si>
    <t xml:space="preserve">Correlation using excel: Enter “=correl(x,y)” = </t>
  </si>
  <si>
    <t>Addis Realty (x)</t>
  </si>
  <si>
    <t>Pineland Development (y)</t>
  </si>
  <si>
    <r>
      <rPr>
        <sz val="12"/>
        <color theme="1"/>
        <rFont val="Calibri"/>
        <family val="2"/>
      </rPr>
      <t>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x̅)(y-y̅)</t>
    </r>
  </si>
  <si>
    <r>
      <rPr>
        <sz val="12"/>
        <color theme="1"/>
        <rFont val="Calibri"/>
        <family val="2"/>
      </rPr>
      <t>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x̅)²</t>
    </r>
  </si>
  <si>
    <r>
      <rPr>
        <sz val="12"/>
        <color theme="1"/>
        <rFont val="Calibri"/>
        <family val="2"/>
      </rPr>
      <t>√[∑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x̅)²]</t>
    </r>
  </si>
  <si>
    <r>
      <rPr>
        <sz val="12"/>
        <color theme="1"/>
        <rFont val="Calibri"/>
        <family val="2"/>
      </rPr>
      <t>σ</t>
    </r>
    <r>
      <rPr>
        <vertAlign val="subscript"/>
        <sz val="12"/>
        <color theme="1"/>
        <rFont val="Calibri"/>
        <family val="2"/>
      </rPr>
      <t>x</t>
    </r>
    <r>
      <rPr>
        <sz val="12"/>
        <color theme="1"/>
        <rFont val="Calibri"/>
        <family val="2"/>
      </rPr>
      <t xml:space="preserve">= </t>
    </r>
    <r>
      <rPr>
        <sz val="11"/>
        <color theme="1"/>
        <rFont val="Calibri"/>
        <family val="2"/>
      </rPr>
      <t>√[∑(x-</t>
    </r>
    <r>
      <rPr>
        <sz val="12"/>
        <color theme="1"/>
        <rFont val="Calibri"/>
        <family val="2"/>
      </rPr>
      <t>x̅)²/(n-1)]</t>
    </r>
  </si>
  <si>
    <r>
      <t>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= √[∑(y-y</t>
    </r>
    <r>
      <rPr>
        <sz val="12"/>
        <color theme="1"/>
        <rFont val="Calibri"/>
        <family val="2"/>
      </rPr>
      <t>̅)²/n-1]</t>
    </r>
  </si>
  <si>
    <t>Sample Covariance between x and y</t>
  </si>
  <si>
    <t>Population Covariance between x and y</t>
  </si>
  <si>
    <t>Population standard deviation of x:</t>
  </si>
  <si>
    <r>
      <t>∑(x-</t>
    </r>
    <r>
      <rPr>
        <sz val="12"/>
        <color theme="1"/>
        <rFont val="Calibri"/>
        <family val="2"/>
      </rPr>
      <t>x̅)²/N</t>
    </r>
  </si>
  <si>
    <r>
      <rPr>
        <sz val="12"/>
        <color theme="1"/>
        <rFont val="Calibri"/>
        <family val="2"/>
      </rPr>
      <t>σ</t>
    </r>
    <r>
      <rPr>
        <vertAlign val="subscript"/>
        <sz val="12"/>
        <color theme="1"/>
        <rFont val="Calibri"/>
        <family val="2"/>
      </rPr>
      <t>x</t>
    </r>
    <r>
      <rPr>
        <sz val="12"/>
        <color theme="1"/>
        <rFont val="Calibri"/>
        <family val="2"/>
      </rPr>
      <t xml:space="preserve">= </t>
    </r>
    <r>
      <rPr>
        <sz val="11"/>
        <color theme="1"/>
        <rFont val="Calibri"/>
        <family val="2"/>
      </rPr>
      <t>√[∑(x-</t>
    </r>
    <r>
      <rPr>
        <sz val="12"/>
        <color theme="1"/>
        <rFont val="Calibri"/>
        <family val="2"/>
      </rPr>
      <t>x̅)²/N]</t>
    </r>
  </si>
  <si>
    <t>Population standard of x deviation using Excel</t>
  </si>
  <si>
    <t>Population standard deviation of y:</t>
  </si>
  <si>
    <r>
      <t>∑(y-y</t>
    </r>
    <r>
      <rPr>
        <sz val="12"/>
        <color theme="1"/>
        <rFont val="Calibri"/>
        <family val="2"/>
      </rPr>
      <t>̅)²/N</t>
    </r>
  </si>
  <si>
    <r>
      <t>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= √[∑(y-y</t>
    </r>
    <r>
      <rPr>
        <sz val="12"/>
        <color theme="1"/>
        <rFont val="Calibri"/>
        <family val="2"/>
      </rPr>
      <t>̅)²/N]</t>
    </r>
  </si>
  <si>
    <t>Population standard of y deviation using Excel</t>
  </si>
  <si>
    <t>Sample standard deviation of x:</t>
  </si>
  <si>
    <t>Sample standard of x deviation using Excel</t>
  </si>
  <si>
    <t>Sample standard of y deviation using Excel</t>
  </si>
  <si>
    <t>COVx,y = ∑(x-x̅)(y-y̅)/N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</si>
</sst>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.000000000_-;\-* #,##0.000000000_-;_-* &quot;-&quot;??_-;_-@_-"/>
    <numFmt numFmtId="166" formatCode="_-* #,##0.000000_-;\-* #,##0.000000_-;_-* &quot;-&quot;??_-;_-@_-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sz val="12"/>
      <color rgb="FFFF0000"/>
      <name val="Calibri"/>
      <family val="2"/>
    </font>
    <font>
      <vertAlign val="subscript"/>
      <sz val="12"/>
      <color rgb="FFFF0000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1">
    <xf numFmtId="0" fontId="0" fillId="0" borderId="0" xfId="0"/>
    <xf numFmtId="0" fontId="5" fillId="0" borderId="0" xfId="0" applyFont="1" applyAlignment="1">
      <alignment horizontal="right"/>
    </xf>
    <xf numFmtId="0" fontId="3" fillId="0" borderId="0" xfId="0" applyFont="1"/>
    <xf numFmtId="0" fontId="10" fillId="0" borderId="0" xfId="0" applyFont="1" applyAlignment="1">
      <alignment horizontal="right"/>
    </xf>
    <xf numFmtId="164" fontId="3" fillId="0" borderId="0" xfId="1" applyFont="1"/>
    <xf numFmtId="0" fontId="11" fillId="2" borderId="0" xfId="0" applyFont="1" applyFill="1" applyAlignment="1">
      <alignment horizontal="right"/>
    </xf>
    <xf numFmtId="0" fontId="1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5" fontId="3" fillId="0" borderId="0" xfId="1" applyNumberFormat="1" applyFont="1"/>
    <xf numFmtId="164" fontId="3" fillId="0" borderId="0" xfId="0" applyNumberFormat="1" applyFont="1"/>
    <xf numFmtId="166" fontId="3" fillId="0" borderId="0" xfId="1" applyNumberFormat="1" applyFont="1"/>
    <xf numFmtId="166" fontId="3" fillId="0" borderId="0" xfId="0" applyNumberFormat="1" applyFont="1"/>
    <xf numFmtId="164" fontId="10" fillId="0" borderId="0" xfId="1" applyFont="1" applyAlignment="1">
      <alignment horizontal="right"/>
    </xf>
    <xf numFmtId="164" fontId="3" fillId="0" borderId="0" xfId="1" applyFont="1" applyAlignment="1">
      <alignment horizontal="right"/>
    </xf>
    <xf numFmtId="0" fontId="13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2" borderId="0" xfId="0" applyFont="1" applyFill="1" applyAlignment="1">
      <alignment horizontal="right"/>
    </xf>
    <xf numFmtId="164" fontId="9" fillId="2" borderId="0" xfId="1" applyFont="1" applyFill="1"/>
    <xf numFmtId="164" fontId="3" fillId="2" borderId="0" xfId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2D7CA-6068-734D-BA11-5A08B1B8844B}">
  <dimension ref="B2:I60"/>
  <sheetViews>
    <sheetView tabSelected="1" topLeftCell="A4" workbookViewId="0">
      <selection activeCell="F25" sqref="F25"/>
    </sheetView>
  </sheetViews>
  <sheetFormatPr baseColWidth="10" defaultColWidth="8.83203125" defaultRowHeight="15" x14ac:dyDescent="0.2"/>
  <cols>
    <col min="1" max="1" width="8.83203125" style="2"/>
    <col min="2" max="2" width="54.33203125" style="7" bestFit="1" customWidth="1"/>
    <col min="3" max="3" width="24.5" style="4" bestFit="1" customWidth="1"/>
    <col min="4" max="4" width="27.6640625" style="2" bestFit="1" customWidth="1"/>
    <col min="5" max="5" width="8.83203125" style="7"/>
    <col min="6" max="6" width="12.6640625" style="7" bestFit="1" customWidth="1"/>
    <col min="7" max="7" width="16.33203125" style="7" bestFit="1" customWidth="1"/>
    <col min="8" max="9" width="19.83203125" style="13" bestFit="1" customWidth="1"/>
    <col min="10" max="16384" width="8.83203125" style="2"/>
  </cols>
  <sheetData>
    <row r="2" spans="2:9" x14ac:dyDescent="0.2">
      <c r="C2" s="3" t="s">
        <v>28</v>
      </c>
      <c r="D2" s="3" t="s">
        <v>29</v>
      </c>
      <c r="E2" s="3" t="s">
        <v>0</v>
      </c>
      <c r="F2" s="3" t="s">
        <v>1</v>
      </c>
      <c r="G2" s="3" t="s">
        <v>2</v>
      </c>
      <c r="H2" s="12" t="s">
        <v>3</v>
      </c>
      <c r="I2" s="12" t="s">
        <v>4</v>
      </c>
    </row>
    <row r="3" spans="2:9" x14ac:dyDescent="0.2">
      <c r="C3" s="2">
        <v>17</v>
      </c>
      <c r="D3" s="2">
        <v>94</v>
      </c>
      <c r="E3" s="7">
        <f>C3-$C$10</f>
        <v>2.4000000000000004</v>
      </c>
      <c r="F3" s="13">
        <f>D3-$D$10</f>
        <v>14.200000000000003</v>
      </c>
      <c r="G3" s="13">
        <f>E3*F3</f>
        <v>34.080000000000013</v>
      </c>
      <c r="H3" s="13">
        <f>E3^2</f>
        <v>5.7600000000000016</v>
      </c>
      <c r="I3" s="13">
        <f>F3^2</f>
        <v>201.64000000000007</v>
      </c>
    </row>
    <row r="4" spans="2:9" x14ac:dyDescent="0.2">
      <c r="C4" s="2">
        <v>13</v>
      </c>
      <c r="D4" s="2">
        <v>73</v>
      </c>
      <c r="E4" s="7">
        <f>C4-$C$10</f>
        <v>-1.5999999999999996</v>
      </c>
      <c r="F4" s="13">
        <f>D4-$D$10</f>
        <v>-6.7999999999999972</v>
      </c>
      <c r="G4" s="13">
        <f t="shared" ref="G4:G7" si="0">E4*F4</f>
        <v>10.879999999999994</v>
      </c>
      <c r="H4" s="13">
        <f t="shared" ref="H4:I7" si="1">E4^2</f>
        <v>2.5599999999999987</v>
      </c>
      <c r="I4" s="13">
        <f t="shared" si="1"/>
        <v>46.239999999999959</v>
      </c>
    </row>
    <row r="5" spans="2:9" x14ac:dyDescent="0.2">
      <c r="C5" s="2">
        <v>12</v>
      </c>
      <c r="D5" s="2">
        <v>59</v>
      </c>
      <c r="E5" s="7">
        <f>C5-$C$10</f>
        <v>-2.5999999999999996</v>
      </c>
      <c r="F5" s="13">
        <f>D5-$D$10</f>
        <v>-20.799999999999997</v>
      </c>
      <c r="G5" s="13">
        <f t="shared" si="0"/>
        <v>54.079999999999984</v>
      </c>
      <c r="H5" s="13">
        <f t="shared" si="1"/>
        <v>6.759999999999998</v>
      </c>
      <c r="I5" s="13">
        <f t="shared" si="1"/>
        <v>432.63999999999987</v>
      </c>
    </row>
    <row r="6" spans="2:9" x14ac:dyDescent="0.2">
      <c r="C6" s="2">
        <v>15</v>
      </c>
      <c r="D6" s="2">
        <v>80</v>
      </c>
      <c r="E6" s="7">
        <f>C6-$C$10</f>
        <v>0.40000000000000036</v>
      </c>
      <c r="F6" s="13">
        <f>D6-$D$10</f>
        <v>0.20000000000000284</v>
      </c>
      <c r="G6" s="13">
        <f t="shared" si="0"/>
        <v>8.0000000000001209E-2</v>
      </c>
      <c r="H6" s="13">
        <f t="shared" si="1"/>
        <v>0.16000000000000028</v>
      </c>
      <c r="I6" s="13">
        <f t="shared" si="1"/>
        <v>4.0000000000001139E-2</v>
      </c>
    </row>
    <row r="7" spans="2:9" x14ac:dyDescent="0.2">
      <c r="C7" s="2">
        <v>16</v>
      </c>
      <c r="D7" s="2">
        <v>93</v>
      </c>
      <c r="E7" s="7">
        <f>C7-$C$10</f>
        <v>1.4000000000000004</v>
      </c>
      <c r="F7" s="13">
        <f>D7-$D$10</f>
        <v>13.200000000000003</v>
      </c>
      <c r="G7" s="13">
        <f t="shared" si="0"/>
        <v>18.480000000000008</v>
      </c>
      <c r="H7" s="13">
        <f t="shared" si="1"/>
        <v>1.9600000000000011</v>
      </c>
      <c r="I7" s="13">
        <f t="shared" si="1"/>
        <v>174.24000000000007</v>
      </c>
    </row>
    <row r="9" spans="2:9" x14ac:dyDescent="0.2">
      <c r="B9" s="5" t="s">
        <v>5</v>
      </c>
      <c r="C9" s="20"/>
    </row>
    <row r="10" spans="2:9" x14ac:dyDescent="0.2">
      <c r="B10" s="6" t="s">
        <v>6</v>
      </c>
      <c r="C10" s="4">
        <f>AVERAGE(C3:C7)</f>
        <v>14.6</v>
      </c>
      <c r="D10" s="2">
        <f>AVERAGE(D3:D7)</f>
        <v>79.8</v>
      </c>
    </row>
    <row r="11" spans="2:9" x14ac:dyDescent="0.2">
      <c r="B11" s="7" t="s">
        <v>7</v>
      </c>
      <c r="C11" s="4">
        <f>SUM(G3:G7)</f>
        <v>117.6</v>
      </c>
    </row>
    <row r="12" spans="2:9" x14ac:dyDescent="0.2">
      <c r="B12" s="7" t="s">
        <v>8</v>
      </c>
      <c r="C12" s="4">
        <f>COUNT(C3:C7)</f>
        <v>5</v>
      </c>
    </row>
    <row r="13" spans="2:9" x14ac:dyDescent="0.2">
      <c r="B13" s="7" t="s">
        <v>9</v>
      </c>
      <c r="C13" s="4">
        <f>C12-1</f>
        <v>4</v>
      </c>
    </row>
    <row r="14" spans="2:9" x14ac:dyDescent="0.2">
      <c r="B14" s="7" t="s">
        <v>10</v>
      </c>
      <c r="C14" s="4">
        <f>C11/C13</f>
        <v>29.4</v>
      </c>
    </row>
    <row r="15" spans="2:9" x14ac:dyDescent="0.2">
      <c r="B15" s="7" t="s">
        <v>11</v>
      </c>
      <c r="C15" s="4">
        <f>_xlfn.COVARIANCE.S(C3:C7,D3:D7)</f>
        <v>29.4</v>
      </c>
    </row>
    <row r="17" spans="2:3" x14ac:dyDescent="0.2">
      <c r="B17" s="5" t="s">
        <v>12</v>
      </c>
      <c r="C17" s="20"/>
    </row>
    <row r="18" spans="2:3" x14ac:dyDescent="0.2">
      <c r="B18" s="16" t="s">
        <v>48</v>
      </c>
      <c r="C18" s="4">
        <f>C11/C12</f>
        <v>23.52</v>
      </c>
    </row>
    <row r="19" spans="2:3" x14ac:dyDescent="0.2">
      <c r="B19" s="7" t="s">
        <v>13</v>
      </c>
      <c r="C19" s="4">
        <f>_xlfn.COVARIANCE.P(C3:C7,D3:D7)</f>
        <v>23.52</v>
      </c>
    </row>
    <row r="22" spans="2:3" x14ac:dyDescent="0.2">
      <c r="B22" s="5" t="s">
        <v>14</v>
      </c>
    </row>
    <row r="23" spans="2:3" ht="16" x14ac:dyDescent="0.2">
      <c r="B23" s="18" t="s">
        <v>15</v>
      </c>
      <c r="C23" s="20"/>
    </row>
    <row r="24" spans="2:3" ht="16" x14ac:dyDescent="0.2">
      <c r="B24" s="7" t="s">
        <v>30</v>
      </c>
      <c r="C24" s="4">
        <f>SUM(G3:G7)</f>
        <v>117.6</v>
      </c>
    </row>
    <row r="25" spans="2:3" ht="16" x14ac:dyDescent="0.2">
      <c r="B25" s="7" t="s">
        <v>31</v>
      </c>
      <c r="C25" s="4">
        <f>SUM(H3:H7)</f>
        <v>17.2</v>
      </c>
    </row>
    <row r="26" spans="2:3" ht="16" x14ac:dyDescent="0.2">
      <c r="B26" s="7" t="s">
        <v>32</v>
      </c>
      <c r="C26" s="4">
        <f>C25^0.5</f>
        <v>4.1472882706655438</v>
      </c>
    </row>
    <row r="27" spans="2:3" ht="16" x14ac:dyDescent="0.2">
      <c r="B27" s="7" t="s">
        <v>16</v>
      </c>
      <c r="C27" s="4">
        <f>SUM(I3:I7)</f>
        <v>854.8</v>
      </c>
    </row>
    <row r="28" spans="2:3" x14ac:dyDescent="0.2">
      <c r="B28" s="7" t="s">
        <v>17</v>
      </c>
      <c r="C28" s="4">
        <f>C27^0.5</f>
        <v>29.236962906567431</v>
      </c>
    </row>
    <row r="29" spans="2:3" ht="16" x14ac:dyDescent="0.2">
      <c r="B29" s="1" t="s">
        <v>18</v>
      </c>
      <c r="C29" s="8">
        <f>C24/(C26*C28)</f>
        <v>0.96986400517171079</v>
      </c>
    </row>
    <row r="31" spans="2:3" ht="16" x14ac:dyDescent="0.2">
      <c r="B31" s="18" t="s">
        <v>19</v>
      </c>
      <c r="C31" s="19" t="s">
        <v>20</v>
      </c>
    </row>
    <row r="32" spans="2:3" ht="16" x14ac:dyDescent="0.2">
      <c r="B32" s="14" t="s">
        <v>35</v>
      </c>
      <c r="C32" s="4">
        <f>C15</f>
        <v>29.4</v>
      </c>
    </row>
    <row r="33" spans="2:3" x14ac:dyDescent="0.2">
      <c r="B33" s="15" t="s">
        <v>45</v>
      </c>
    </row>
    <row r="34" spans="2:3" ht="16" x14ac:dyDescent="0.2">
      <c r="B34" s="16" t="s">
        <v>22</v>
      </c>
      <c r="C34" s="4">
        <f>SUM(H3:H7)</f>
        <v>17.2</v>
      </c>
    </row>
    <row r="35" spans="2:3" ht="16" x14ac:dyDescent="0.2">
      <c r="B35" s="16" t="s">
        <v>23</v>
      </c>
      <c r="C35" s="4">
        <f>C34/C13</f>
        <v>4.3</v>
      </c>
    </row>
    <row r="36" spans="2:3" ht="18" x14ac:dyDescent="0.25">
      <c r="B36" s="16" t="s">
        <v>33</v>
      </c>
      <c r="C36" s="4">
        <f>C35^0.5</f>
        <v>2.0736441353327719</v>
      </c>
    </row>
    <row r="37" spans="2:3" x14ac:dyDescent="0.2">
      <c r="B37" s="16" t="s">
        <v>46</v>
      </c>
      <c r="C37" s="4">
        <f>_xlfn.STDEV.S(C3:C7)</f>
        <v>2.073644135332775</v>
      </c>
    </row>
    <row r="38" spans="2:3" ht="16" x14ac:dyDescent="0.2">
      <c r="B38" s="17" t="s">
        <v>24</v>
      </c>
    </row>
    <row r="39" spans="2:3" ht="16" x14ac:dyDescent="0.2">
      <c r="B39" s="16" t="s">
        <v>16</v>
      </c>
      <c r="C39" s="4">
        <f>SUM(I3:I7)</f>
        <v>854.8</v>
      </c>
    </row>
    <row r="40" spans="2:3" ht="16" x14ac:dyDescent="0.2">
      <c r="B40" s="16" t="s">
        <v>25</v>
      </c>
      <c r="C40" s="4">
        <f>C39/C13</f>
        <v>213.7</v>
      </c>
    </row>
    <row r="41" spans="2:3" ht="18" x14ac:dyDescent="0.25">
      <c r="B41" s="16" t="s">
        <v>34</v>
      </c>
      <c r="C41" s="4">
        <f>C40^0.5</f>
        <v>14.618481453283716</v>
      </c>
    </row>
    <row r="42" spans="2:3" x14ac:dyDescent="0.2">
      <c r="B42" s="16" t="s">
        <v>47</v>
      </c>
      <c r="C42" s="4">
        <f>_xlfn.STDEV.S(D3:D7)</f>
        <v>14.61848145328371</v>
      </c>
    </row>
    <row r="43" spans="2:3" ht="18" x14ac:dyDescent="0.25">
      <c r="B43" s="17" t="s">
        <v>26</v>
      </c>
      <c r="C43" s="10">
        <f>C32/(C36*C41)</f>
        <v>0.96986400517171079</v>
      </c>
    </row>
    <row r="44" spans="2:3" x14ac:dyDescent="0.2">
      <c r="B44" s="16" t="s">
        <v>27</v>
      </c>
      <c r="C44" s="10">
        <f>C15/(C37*C42)</f>
        <v>0.96986400517170979</v>
      </c>
    </row>
    <row r="47" spans="2:3" ht="16" x14ac:dyDescent="0.2">
      <c r="B47" s="18" t="s">
        <v>19</v>
      </c>
      <c r="C47" s="19" t="s">
        <v>21</v>
      </c>
    </row>
    <row r="48" spans="2:3" ht="16" x14ac:dyDescent="0.2">
      <c r="B48" s="14" t="s">
        <v>36</v>
      </c>
      <c r="C48" s="9">
        <f>C18</f>
        <v>23.52</v>
      </c>
    </row>
    <row r="49" spans="2:3" x14ac:dyDescent="0.2">
      <c r="B49" s="15" t="s">
        <v>37</v>
      </c>
      <c r="C49" s="2"/>
    </row>
    <row r="50" spans="2:3" ht="16" x14ac:dyDescent="0.2">
      <c r="B50" s="16" t="s">
        <v>22</v>
      </c>
      <c r="C50" s="9">
        <f>SUM(H3:H7)</f>
        <v>17.2</v>
      </c>
    </row>
    <row r="51" spans="2:3" ht="16" x14ac:dyDescent="0.2">
      <c r="B51" s="16" t="s">
        <v>38</v>
      </c>
      <c r="C51" s="2">
        <f>C50/C12</f>
        <v>3.44</v>
      </c>
    </row>
    <row r="52" spans="2:3" ht="18" x14ac:dyDescent="0.25">
      <c r="B52" s="16" t="s">
        <v>39</v>
      </c>
      <c r="C52" s="2">
        <f>C51^0.5</f>
        <v>1.8547236990991407</v>
      </c>
    </row>
    <row r="53" spans="2:3" x14ac:dyDescent="0.2">
      <c r="B53" s="16" t="s">
        <v>40</v>
      </c>
      <c r="C53" s="2">
        <f>_xlfn.STDEV.P(C3:C7)</f>
        <v>1.8547236990991407</v>
      </c>
    </row>
    <row r="54" spans="2:3" ht="16" x14ac:dyDescent="0.2">
      <c r="B54" s="17" t="s">
        <v>41</v>
      </c>
      <c r="C54" s="2"/>
    </row>
    <row r="55" spans="2:3" ht="16" x14ac:dyDescent="0.2">
      <c r="B55" s="16" t="s">
        <v>16</v>
      </c>
      <c r="C55" s="9">
        <f>C39</f>
        <v>854.8</v>
      </c>
    </row>
    <row r="56" spans="2:3" ht="16" x14ac:dyDescent="0.2">
      <c r="B56" s="16" t="s">
        <v>42</v>
      </c>
      <c r="C56" s="2">
        <f>C55/C12</f>
        <v>170.95999999999998</v>
      </c>
    </row>
    <row r="57" spans="2:3" ht="18" x14ac:dyDescent="0.25">
      <c r="B57" s="16" t="s">
        <v>43</v>
      </c>
      <c r="C57" s="2">
        <f>C56^0.5</f>
        <v>13.075167302944921</v>
      </c>
    </row>
    <row r="58" spans="2:3" x14ac:dyDescent="0.2">
      <c r="B58" s="16" t="s">
        <v>44</v>
      </c>
      <c r="C58" s="2">
        <f>_xlfn.STDEV.P(D3:D7)</f>
        <v>13.075167302944923</v>
      </c>
    </row>
    <row r="59" spans="2:3" ht="18" x14ac:dyDescent="0.25">
      <c r="B59" s="17" t="s">
        <v>26</v>
      </c>
      <c r="C59" s="10">
        <f>C48/(C52*C57)</f>
        <v>0.9698640051717109</v>
      </c>
    </row>
    <row r="60" spans="2:3" x14ac:dyDescent="0.2">
      <c r="B60" s="16" t="s">
        <v>27</v>
      </c>
      <c r="C60" s="11">
        <f>C48/(C53*C58)</f>
        <v>0.96986400517171079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2024-10-14T08:43:31Z</dcterms:created>
  <dcterms:modified xsi:type="dcterms:W3CDTF">2024-10-14T15:06:17Z</dcterms:modified>
</cp:coreProperties>
</file>