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igail Penty\Desktop\Normality Tests in EViews\"/>
    </mc:Choice>
  </mc:AlternateContent>
  <xr:revisionPtr revIDLastSave="0" documentId="13_ncr:1_{BD54482F-AA23-4A28-9AC3-C4585A9327DC}" xr6:coauthVersionLast="47" xr6:coauthVersionMax="47" xr10:uidLastSave="{00000000-0000-0000-0000-000000000000}"/>
  <bookViews>
    <workbookView xWindow="-120" yWindow="-120" windowWidth="20730" windowHeight="11160" xr2:uid="{9B8FED50-085F-D743-880F-4F3B0F876CA6}"/>
  </bookViews>
  <sheets>
    <sheet name="Data - Example 1" sheetId="4" r:id="rId1"/>
    <sheet name="Example 1a" sheetId="1" r:id="rId2"/>
    <sheet name="Example 1b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3" l="1"/>
  <c r="D4" i="3"/>
  <c r="D20" i="3" s="1"/>
  <c r="D21" i="3" s="1"/>
  <c r="C5" i="3"/>
  <c r="D5" i="3"/>
  <c r="C6" i="3"/>
  <c r="D6" i="3"/>
  <c r="C7" i="3"/>
  <c r="D7" i="3"/>
  <c r="C8" i="3"/>
  <c r="D8" i="3"/>
  <c r="D3" i="3"/>
  <c r="C3" i="3"/>
  <c r="D2" i="3"/>
  <c r="C2" i="3"/>
  <c r="C4" i="1"/>
  <c r="D4" i="1"/>
  <c r="C5" i="1"/>
  <c r="D5" i="1"/>
  <c r="D23" i="1" s="1"/>
  <c r="C6" i="1"/>
  <c r="D6" i="1"/>
  <c r="C7" i="1"/>
  <c r="D7" i="1"/>
  <c r="C8" i="1"/>
  <c r="D8" i="1"/>
  <c r="D3" i="1"/>
  <c r="C3" i="1"/>
  <c r="D2" i="1"/>
  <c r="C2" i="1"/>
  <c r="D41" i="3"/>
  <c r="D40" i="3"/>
  <c r="D39" i="3"/>
  <c r="D58" i="1"/>
  <c r="D57" i="1"/>
  <c r="D56" i="1"/>
  <c r="D24" i="1"/>
  <c r="D13" i="1"/>
  <c r="D15" i="1" s="1"/>
  <c r="D12" i="3" l="1"/>
  <c r="D22" i="3"/>
  <c r="D13" i="3"/>
  <c r="D29" i="3" s="1"/>
  <c r="D19" i="3"/>
  <c r="D16" i="3"/>
  <c r="D27" i="3" s="1"/>
  <c r="D30" i="3" s="1"/>
  <c r="D32" i="3" s="1"/>
  <c r="D11" i="3"/>
  <c r="E8" i="3" s="1"/>
  <c r="F8" i="3"/>
  <c r="I8" i="3" s="1"/>
  <c r="D25" i="1"/>
  <c r="D30" i="1" s="1"/>
  <c r="D11" i="1"/>
  <c r="E8" i="1" s="1"/>
  <c r="D40" i="1"/>
  <c r="E19" i="1"/>
  <c r="D20" i="1"/>
  <c r="D12" i="1"/>
  <c r="D28" i="1"/>
  <c r="D35" i="1" s="1"/>
  <c r="D37" i="1" s="1"/>
  <c r="D29" i="1"/>
  <c r="D36" i="1" s="1"/>
  <c r="D26" i="1"/>
  <c r="D27" i="1" s="1"/>
  <c r="E3" i="3"/>
  <c r="F3" i="3" s="1"/>
  <c r="E5" i="3"/>
  <c r="F5" i="3" s="1"/>
  <c r="E7" i="3"/>
  <c r="F7" i="3" s="1"/>
  <c r="E4" i="3"/>
  <c r="F4" i="3" s="1"/>
  <c r="E6" i="3"/>
  <c r="F6" i="3" s="1"/>
  <c r="E5" i="1"/>
  <c r="F5" i="1" s="1"/>
  <c r="G5" i="1" s="1"/>
  <c r="D46" i="1"/>
  <c r="E3" i="1"/>
  <c r="F3" i="1" s="1"/>
  <c r="G3" i="1" s="1"/>
  <c r="E7" i="1"/>
  <c r="F7" i="1" s="1"/>
  <c r="I7" i="1" s="1"/>
  <c r="D31" i="1"/>
  <c r="D32" i="1" s="1"/>
  <c r="E4" i="1"/>
  <c r="F4" i="1" s="1"/>
  <c r="E6" i="1"/>
  <c r="F6" i="1" s="1"/>
  <c r="D14" i="1"/>
  <c r="D16" i="1" s="1"/>
  <c r="G8" i="3" l="1"/>
  <c r="I3" i="1"/>
  <c r="F8" i="1"/>
  <c r="I5" i="1"/>
  <c r="I5" i="3"/>
  <c r="G5" i="3"/>
  <c r="I6" i="3"/>
  <c r="G6" i="3"/>
  <c r="I7" i="3"/>
  <c r="G7" i="3"/>
  <c r="I3" i="3"/>
  <c r="G3" i="3"/>
  <c r="I4" i="3"/>
  <c r="G4" i="3"/>
  <c r="G7" i="1"/>
  <c r="G6" i="1"/>
  <c r="I6" i="1"/>
  <c r="G4" i="1"/>
  <c r="I4" i="1"/>
  <c r="D14" i="3" l="1"/>
  <c r="D15" i="3" s="1"/>
  <c r="D23" i="3"/>
  <c r="D24" i="3" s="1"/>
  <c r="D28" i="3" s="1"/>
  <c r="D31" i="3" s="1"/>
  <c r="D33" i="3" s="1"/>
  <c r="D35" i="3" s="1"/>
  <c r="D33" i="1"/>
  <c r="D34" i="1" s="1"/>
  <c r="D39" i="1" s="1"/>
  <c r="D45" i="1" s="1"/>
  <c r="D48" i="1" s="1"/>
  <c r="D50" i="1" s="1"/>
  <c r="G8" i="1"/>
  <c r="D17" i="1" s="1"/>
  <c r="D19" i="1" s="1"/>
  <c r="D44" i="1" s="1"/>
  <c r="D47" i="1" s="1"/>
  <c r="D49" i="1" s="1"/>
  <c r="I8" i="1"/>
  <c r="E40" i="3" l="1"/>
  <c r="E39" i="3"/>
  <c r="E41" i="3"/>
  <c r="D45" i="3"/>
  <c r="E45" i="3" s="1"/>
  <c r="D52" i="1"/>
  <c r="D62" i="1" s="1"/>
  <c r="E62" i="1" s="1"/>
  <c r="E56" i="1" l="1"/>
  <c r="E57" i="1"/>
  <c r="E58" i="1"/>
</calcChain>
</file>

<file path=xl/sharedStrings.xml><?xml version="1.0" encoding="utf-8"?>
<sst xmlns="http://schemas.openxmlformats.org/spreadsheetml/2006/main" count="90" uniqueCount="57">
  <si>
    <t>SKEWNESS</t>
  </si>
  <si>
    <t>KURTOSIS</t>
  </si>
  <si>
    <t>Year</t>
  </si>
  <si>
    <t>Return</t>
  </si>
  <si>
    <t>r-r̄</t>
  </si>
  <si>
    <t>SKEWNESS:</t>
  </si>
  <si>
    <t>Average (r̄)</t>
  </si>
  <si>
    <t>Sample Standard Deviation (σ)</t>
  </si>
  <si>
    <t>n</t>
  </si>
  <si>
    <t>n-1</t>
  </si>
  <si>
    <t>n-2</t>
  </si>
  <si>
    <t>n/(n-1)(n-2)</t>
  </si>
  <si>
    <t xml:space="preserve">Sample Skewness </t>
  </si>
  <si>
    <t>Sample Skewness (using excel)</t>
  </si>
  <si>
    <t xml:space="preserve">KURTOSIS: </t>
  </si>
  <si>
    <t>n+1</t>
  </si>
  <si>
    <t>n(n+1)</t>
  </si>
  <si>
    <t>n-3</t>
  </si>
  <si>
    <t>(n-1)(n-2)(n-3)</t>
  </si>
  <si>
    <t>n(n+1)/(n-1)(n-2)(n-3)</t>
  </si>
  <si>
    <t>(n-2)(n-3)</t>
  </si>
  <si>
    <t>Kurtosis</t>
  </si>
  <si>
    <t>Kurtosis using Excel</t>
  </si>
  <si>
    <t>JARQUE BERA TEST</t>
  </si>
  <si>
    <t>Skewness (S)</t>
  </si>
  <si>
    <t>Kurtosis (K-3)</t>
  </si>
  <si>
    <t xml:space="preserve">&lt;- Note that Excel formula for sample kurtosis already subtracts 3 from the computed Kurtosis value, so there's no need to subtract 3 here. </t>
  </si>
  <si>
    <t>JB</t>
  </si>
  <si>
    <t>Statistical Significance of JB Statistic - Approach 1</t>
  </si>
  <si>
    <t>Chi-square critical value at 1%</t>
  </si>
  <si>
    <t>Chi-square critical value at 5%</t>
  </si>
  <si>
    <t>Chi-square critical value at 10%</t>
  </si>
  <si>
    <t>Statistical Significance of JB Statistic - Approach 2</t>
  </si>
  <si>
    <t>Probability Level</t>
  </si>
  <si>
    <t xml:space="preserve">SKEWNESS: </t>
  </si>
  <si>
    <t>Population Standard Deviation (σ)</t>
  </si>
  <si>
    <t>N</t>
  </si>
  <si>
    <t>Population Skewness</t>
  </si>
  <si>
    <t>Skewness (using excel)</t>
  </si>
  <si>
    <t>KURTOSIS:</t>
  </si>
  <si>
    <t>&lt;- Note that the formula used for the population kurtosis does not automatically subtract 3. So subtract 3 here.</t>
  </si>
  <si>
    <t>Population kurtosis</t>
  </si>
  <si>
    <t>Conclusion</t>
  </si>
  <si>
    <t>(r-r̄)/σ</t>
  </si>
  <si>
    <r>
      <t>[(r-r̄)/σ]</t>
    </r>
    <r>
      <rPr>
        <b/>
        <vertAlign val="superscript"/>
        <sz val="11"/>
        <color theme="1"/>
        <rFont val="Calibri"/>
        <family val="2"/>
      </rPr>
      <t>3</t>
    </r>
  </si>
  <si>
    <r>
      <t>[(r-r̄)/σ]</t>
    </r>
    <r>
      <rPr>
        <b/>
        <vertAlign val="superscript"/>
        <sz val="11"/>
        <color rgb="FFFF0000"/>
        <rFont val="Calibri"/>
        <family val="2"/>
      </rPr>
      <t>4</t>
    </r>
  </si>
  <si>
    <r>
      <t>∑[(r-r̄)/σ]</t>
    </r>
    <r>
      <rPr>
        <b/>
        <vertAlign val="superscript"/>
        <sz val="11"/>
        <color theme="1"/>
        <rFont val="Calibri"/>
        <family val="2"/>
      </rPr>
      <t>3</t>
    </r>
  </si>
  <si>
    <r>
      <t>∑[(r-r̄)/σ]</t>
    </r>
    <r>
      <rPr>
        <vertAlign val="superscript"/>
        <sz val="11"/>
        <rFont val="Calibri"/>
        <family val="2"/>
      </rPr>
      <t>4</t>
    </r>
  </si>
  <si>
    <r>
      <t>n(n+1)/(n-1)(n-2)(n-3)*∑[(r-r̄)/σ]</t>
    </r>
    <r>
      <rPr>
        <b/>
        <vertAlign val="superscript"/>
        <sz val="11"/>
        <color rgb="FFFF0000"/>
        <rFont val="Calibri"/>
        <family val="2"/>
      </rPr>
      <t>4</t>
    </r>
  </si>
  <si>
    <r>
      <t>3(n-1)</t>
    </r>
    <r>
      <rPr>
        <vertAlign val="superscript"/>
        <sz val="11"/>
        <color theme="1"/>
        <rFont val="Calibri"/>
        <family val="2"/>
      </rPr>
      <t>2</t>
    </r>
  </si>
  <si>
    <r>
      <t>3(n-1)</t>
    </r>
    <r>
      <rPr>
        <b/>
        <vertAlign val="superscript"/>
        <sz val="11"/>
        <color rgb="FFFF0000"/>
        <rFont val="Calibri"/>
        <family val="2"/>
      </rPr>
      <t>2</t>
    </r>
    <r>
      <rPr>
        <b/>
        <sz val="11"/>
        <color rgb="FFFF0000"/>
        <rFont val="Calibri"/>
        <family val="2"/>
      </rPr>
      <t>/(n-2)(n-3)</t>
    </r>
  </si>
  <si>
    <r>
      <t>S</t>
    </r>
    <r>
      <rPr>
        <vertAlign val="superscript"/>
        <sz val="11"/>
        <color theme="1"/>
        <rFont val="Calibri"/>
        <family val="2"/>
      </rPr>
      <t>2</t>
    </r>
  </si>
  <si>
    <r>
      <t>(K-3)</t>
    </r>
    <r>
      <rPr>
        <vertAlign val="superscript"/>
        <sz val="11"/>
        <color theme="1"/>
        <rFont val="Calibri"/>
        <family val="2"/>
      </rPr>
      <t>2</t>
    </r>
  </si>
  <si>
    <r>
      <t>S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/6</t>
    </r>
  </si>
  <si>
    <r>
      <t>(K-3)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/24</t>
    </r>
  </si>
  <si>
    <r>
      <t>σ</t>
    </r>
    <r>
      <rPr>
        <vertAlign val="superscript"/>
        <sz val="11"/>
        <color theme="1"/>
        <rFont val="Calibri"/>
        <family val="2"/>
      </rPr>
      <t>4</t>
    </r>
  </si>
  <si>
    <r>
      <t>∑[(r-r̄)/σ]</t>
    </r>
    <r>
      <rPr>
        <b/>
        <vertAlign val="superscript"/>
        <sz val="11"/>
        <color rgb="FFFF0000"/>
        <rFont val="Calibri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</si>
</sst>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0000"/>
    <numFmt numFmtId="167" formatCode="0.0000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</font>
    <font>
      <b/>
      <vertAlign val="superscript"/>
      <sz val="11"/>
      <color rgb="FFFF0000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i/>
      <sz val="11"/>
      <color theme="1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theme="1"/>
      <name val="Calibri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7" fillId="0" borderId="0" xfId="0" applyFont="1"/>
    <xf numFmtId="0" fontId="8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5" fillId="0" borderId="0" xfId="0" applyNumberFormat="1" applyFont="1" applyAlignment="1">
      <alignment horizontal="right"/>
    </xf>
    <xf numFmtId="0" fontId="9" fillId="0" borderId="0" xfId="0" applyFont="1" applyAlignment="1">
      <alignment horizontal="centerContinuous"/>
    </xf>
    <xf numFmtId="0" fontId="8" fillId="2" borderId="0" xfId="0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164" fontId="7" fillId="0" borderId="0" xfId="0" applyNumberFormat="1" applyFont="1"/>
    <xf numFmtId="164" fontId="7" fillId="0" borderId="0" xfId="0" applyNumberFormat="1" applyFont="1" applyAlignment="1">
      <alignment horizontal="center"/>
    </xf>
    <xf numFmtId="0" fontId="8" fillId="2" borderId="0" xfId="0" applyFont="1" applyFill="1" applyAlignment="1">
      <alignment horizontal="right"/>
    </xf>
    <xf numFmtId="164" fontId="8" fillId="2" borderId="0" xfId="0" applyNumberFormat="1" applyFont="1" applyFill="1" applyAlignment="1">
      <alignment horizontal="right"/>
    </xf>
    <xf numFmtId="0" fontId="4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167" fontId="7" fillId="0" borderId="0" xfId="0" applyNumberFormat="1" applyFont="1"/>
    <xf numFmtId="0" fontId="5" fillId="0" borderId="0" xfId="0" applyFont="1" applyAlignment="1">
      <alignment horizontal="center"/>
    </xf>
    <xf numFmtId="166" fontId="5" fillId="0" borderId="0" xfId="0" applyNumberFormat="1" applyFont="1" applyAlignment="1">
      <alignment horizontal="center"/>
    </xf>
    <xf numFmtId="166" fontId="7" fillId="0" borderId="0" xfId="0" applyNumberFormat="1" applyFont="1"/>
    <xf numFmtId="165" fontId="5" fillId="0" borderId="0" xfId="0" applyNumberFormat="1" applyFont="1" applyAlignment="1">
      <alignment horizontal="right"/>
    </xf>
    <xf numFmtId="167" fontId="7" fillId="0" borderId="0" xfId="0" applyNumberFormat="1" applyFont="1" applyAlignment="1">
      <alignment horizontal="right"/>
    </xf>
    <xf numFmtId="0" fontId="5" fillId="2" borderId="0" xfId="0" applyFont="1" applyFill="1"/>
    <xf numFmtId="0" fontId="5" fillId="0" borderId="0" xfId="0" applyFont="1"/>
    <xf numFmtId="166" fontId="7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19051</xdr:colOff>
          <xdr:row>0</xdr:row>
          <xdr:rowOff>180975</xdr:rowOff>
        </xdr:from>
        <xdr:to>
          <xdr:col>11</xdr:col>
          <xdr:colOff>552451</xdr:colOff>
          <xdr:row>10</xdr:row>
          <xdr:rowOff>173124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A730A45A-347C-72EC-6DBC-14D6881ECE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</xdr:row>
          <xdr:rowOff>0</xdr:rowOff>
        </xdr:from>
        <xdr:to>
          <xdr:col>20</xdr:col>
          <xdr:colOff>0</xdr:colOff>
          <xdr:row>18</xdr:row>
          <xdr:rowOff>180975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52C9FA51-ABE9-76B7-81E7-17D1B264DD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350762</xdr:colOff>
      <xdr:row>14</xdr:row>
      <xdr:rowOff>127000</xdr:rowOff>
    </xdr:from>
    <xdr:ext cx="2660600" cy="46128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B0DA804-62F8-A643-BC0E-FC71A7EE07C0}"/>
                </a:ext>
              </a:extLst>
            </xdr:cNvPr>
            <xdr:cNvSpPr txBox="1"/>
          </xdr:nvSpPr>
          <xdr:spPr>
            <a:xfrm>
              <a:off x="6053062" y="284480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𝑺𝒌𝒆𝒘𝒏𝒆𝒔𝒔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𝟏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</m:den>
                    </m:f>
                    <m:nary>
                      <m:naryPr>
                        <m:chr m:val="∑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𝒊</m:t>
                        </m:r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𝟏</m:t>
                        </m:r>
                      </m:sub>
                      <m:sup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sup>
                      <m:e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sSub>
                                      <m:sSub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  <m: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𝒊</m:t>
                                        </m:r>
                                      </m:sub>
                                    </m:sSub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</m:acc>
                                  </m:num>
                                  <m:den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𝝈</m:t>
                                    </m:r>
                                  </m:den>
                                </m:f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sup>
                        </m:sSup>
                      </m:e>
                    </m:nary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B0DA804-62F8-A643-BC0E-FC71A7EE07C0}"/>
                </a:ext>
              </a:extLst>
            </xdr:cNvPr>
            <xdr:cNvSpPr txBox="1"/>
          </xdr:nvSpPr>
          <xdr:spPr>
            <a:xfrm>
              <a:off x="6053062" y="284480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 𝒏/(𝒏−𝟏)(𝒏−𝟐) 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390797</xdr:colOff>
      <xdr:row>28</xdr:row>
      <xdr:rowOff>107769</xdr:rowOff>
    </xdr:from>
    <xdr:ext cx="4297680" cy="5219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C0AD7FC3-91DA-E84A-B706-B10DD53F3116}"/>
                </a:ext>
              </a:extLst>
            </xdr:cNvPr>
            <xdr:cNvSpPr txBox="1"/>
          </xdr:nvSpPr>
          <xdr:spPr>
            <a:xfrm>
              <a:off x="6093097" y="5517969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𝑲𝒖𝒓𝒕𝒐𝒔𝒊𝒔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begChr m:val="["/>
                        <m:endChr m:val="]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𝒏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+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</m:num>
                          <m:den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𝟑</m:t>
                                </m:r>
                              </m:e>
                            </m:d>
                          </m:den>
                        </m:f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naryPr>
                          <m:sub/>
                          <m:sup/>
                          <m:e>
                            <m:sSup>
                              <m:sSup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f>
                                      <m:f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fPr>
                                      <m:num>
                                        <m:sSub>
                                          <m:sSubPr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sSub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  <m:sub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𝒊</m:t>
                                            </m:r>
                                          </m:sub>
                                        </m:s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−</m:t>
                                        </m:r>
                                        <m:acc>
                                          <m:accPr>
                                            <m:chr m:val="̅"/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acc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</m:acc>
                                      </m:num>
                                      <m:den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𝝈</m:t>
                                        </m:r>
                                      </m:den>
                                    </m:f>
                                  </m:e>
                                </m:d>
                              </m:e>
                              <m:sup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𝟒</m:t>
                                </m:r>
                              </m:sup>
                            </m:sSup>
                          </m:e>
                        </m:nary>
                      </m:e>
                    </m:d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−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𝟏</m:t>
                                </m:r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sup>
                        </m:sSup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e>
                        </m:d>
                      </m:den>
                    </m:f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C0AD7FC3-91DA-E84A-B706-B10DD53F3116}"/>
                </a:ext>
              </a:extLst>
            </xdr:cNvPr>
            <xdr:cNvSpPr txBox="1"/>
          </xdr:nvSpPr>
          <xdr:spPr>
            <a:xfrm>
              <a:off x="6093097" y="5517969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𝑲𝒖𝒓𝒕𝒐𝒔𝒊𝒔=[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𝒏(𝒏+𝟏)/(𝒏−𝟏)(𝒏−𝟐)(𝒏−𝟑)  ∑▒((𝒓_𝒊−𝒓 ̅)/𝝈)^𝟒 ]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−〖𝟑(𝒏−𝟏)〗^𝟐/(𝒏−𝟐)(𝒏−𝟑)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536093</xdr:colOff>
      <xdr:row>45</xdr:row>
      <xdr:rowOff>107297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9D58D8EC-C3E0-544F-8BD8-5920DFE866BE}"/>
                </a:ext>
              </a:extLst>
            </xdr:cNvPr>
            <xdr:cNvSpPr txBox="1"/>
          </xdr:nvSpPr>
          <xdr:spPr>
            <a:xfrm>
              <a:off x="6230609" y="8847082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9D58D8EC-C3E0-544F-8BD8-5920DFE866BE}"/>
                </a:ext>
              </a:extLst>
            </xdr:cNvPr>
            <xdr:cNvSpPr txBox="1"/>
          </xdr:nvSpPr>
          <xdr:spPr>
            <a:xfrm>
              <a:off x="6230609" y="8847082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48</xdr:row>
          <xdr:rowOff>0</xdr:rowOff>
        </xdr:from>
        <xdr:to>
          <xdr:col>13</xdr:col>
          <xdr:colOff>171450</xdr:colOff>
          <xdr:row>63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FA79D81C-3736-5619-DDC5-B71C143032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129540</xdr:colOff>
      <xdr:row>12</xdr:row>
      <xdr:rowOff>114300</xdr:rowOff>
    </xdr:from>
    <xdr:ext cx="2380588" cy="2911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E47ECD3C-049B-0944-BA65-3B14463B3061}"/>
                </a:ext>
              </a:extLst>
            </xdr:cNvPr>
            <xdr:cNvSpPr txBox="1"/>
          </xdr:nvSpPr>
          <xdr:spPr>
            <a:xfrm>
              <a:off x="12181840" y="24765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14:m>
                <m:oMath xmlns:m="http://schemas.openxmlformats.org/officeDocument/2006/math"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𝑺𝒌𝒆𝒘𝒏𝒆𝒔𝒔</m:t>
                  </m:r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 </m:t>
                  </m:r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  <m:t>𝟑</m:t>
                          </m:r>
                        </m:sup>
                      </m:sSup>
                    </m:e>
                  </m:nary>
                </m:oMath>
              </a14:m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E47ECD3C-049B-0944-BA65-3B14463B3061}"/>
                </a:ext>
              </a:extLst>
            </xdr:cNvPr>
            <xdr:cNvSpPr txBox="1"/>
          </xdr:nvSpPr>
          <xdr:spPr>
            <a:xfrm>
              <a:off x="12181840" y="24765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𝟏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Fallback>
    </mc:AlternateContent>
    <xdr:clientData/>
  </xdr:oneCellAnchor>
  <xdr:oneCellAnchor>
    <xdr:from>
      <xdr:col>5</xdr:col>
      <xdr:colOff>0</xdr:colOff>
      <xdr:row>23</xdr:row>
      <xdr:rowOff>131379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56A8F219-2AE2-8745-8C70-1E242A7BE270}"/>
                </a:ext>
              </a:extLst>
            </xdr:cNvPr>
            <xdr:cNvSpPr txBox="1"/>
          </xdr:nvSpPr>
          <xdr:spPr>
            <a:xfrm>
              <a:off x="12052300" y="465257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56A8F219-2AE2-8745-8C70-1E242A7BE270}"/>
                </a:ext>
              </a:extLst>
            </xdr:cNvPr>
            <xdr:cNvSpPr txBox="1"/>
          </xdr:nvSpPr>
          <xdr:spPr>
            <a:xfrm>
              <a:off x="12052300" y="465257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0</xdr:colOff>
      <xdr:row>18</xdr:row>
      <xdr:rowOff>0</xdr:rowOff>
    </xdr:from>
    <xdr:ext cx="2533650" cy="30174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3B431EE-F36C-924C-B51A-09976FCCA5B5}"/>
                </a:ext>
              </a:extLst>
            </xdr:cNvPr>
            <xdr:cNvSpPr txBox="1"/>
          </xdr:nvSpPr>
          <xdr:spPr>
            <a:xfrm>
              <a:off x="12052300" y="35306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𝑷𝒐𝒑𝒖𝒍𝒂𝒕𝒊𝒐𝒏</m:t>
                  </m:r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 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𝑲𝒖𝒓𝒕𝒐𝒔𝒊𝒔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n-GB" sz="1100">
                  <a:solidFill>
                    <a:srgbClr val="FF0000"/>
                  </a:solidFill>
                </a:rPr>
                <a:t> </a:t>
              </a:r>
              <a14:m>
                <m:oMath xmlns:m="http://schemas.openxmlformats.org/officeDocument/2006/math"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𝟒</m:t>
                          </m:r>
                        </m:sup>
                      </m:sSup>
                    </m:e>
                  </m:nary>
                </m:oMath>
              </a14:m>
              <a:endParaRPr lang="en-GB" sz="1100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3B431EE-F36C-924C-B51A-09976FCCA5B5}"/>
                </a:ext>
              </a:extLst>
            </xdr:cNvPr>
            <xdr:cNvSpPr txBox="1"/>
          </xdr:nvSpPr>
          <xdr:spPr>
            <a:xfrm>
              <a:off x="12052300" y="35306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𝑷𝒐𝒑𝒖𝒍𝒂𝒕𝒊𝒐𝒏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</a:t>
              </a:r>
              <a:r>
                <a:rPr lang="en-GB" sz="1100">
                  <a:solidFill>
                    <a:srgbClr val="FF0000"/>
                  </a:solidFill>
                </a:rPr>
                <a:t> 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𝟏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∑_(𝒊=𝟏)^𝒏▒((𝒓_𝒊−𝒓 ̅)/𝝈)^𝟒 </a:t>
              </a:r>
              <a:endParaRPr lang="en-GB" sz="1100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29</xdr:row>
          <xdr:rowOff>0</xdr:rowOff>
        </xdr:from>
        <xdr:to>
          <xdr:col>12</xdr:col>
          <xdr:colOff>200025</xdr:colOff>
          <xdr:row>44</xdr:row>
          <xdr:rowOff>38100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BCC7CBF1-DBE3-6D85-B3E5-7DA8DE34FFD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oleObject" Target="../embeddings/oleObject2.bin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3.emf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E237C-0AA9-4B79-BD24-F482A904513F}">
  <dimension ref="C2:D8"/>
  <sheetViews>
    <sheetView tabSelected="1" workbookViewId="0">
      <selection activeCell="J16" sqref="J16"/>
    </sheetView>
  </sheetViews>
  <sheetFormatPr defaultRowHeight="15" x14ac:dyDescent="0.25"/>
  <sheetData>
    <row r="2" spans="3:4" x14ac:dyDescent="0.25">
      <c r="C2" s="33" t="s">
        <v>2</v>
      </c>
      <c r="D2" s="33" t="s">
        <v>3</v>
      </c>
    </row>
    <row r="3" spans="3:4" x14ac:dyDescent="0.25">
      <c r="C3">
        <v>2001</v>
      </c>
      <c r="D3">
        <v>2.6</v>
      </c>
    </row>
    <row r="4" spans="3:4" x14ac:dyDescent="0.25">
      <c r="C4">
        <v>2002</v>
      </c>
      <c r="D4">
        <v>1.2</v>
      </c>
    </row>
    <row r="5" spans="3:4" x14ac:dyDescent="0.25">
      <c r="C5">
        <v>2003</v>
      </c>
      <c r="D5">
        <v>1.6</v>
      </c>
    </row>
    <row r="6" spans="3:4" x14ac:dyDescent="0.25">
      <c r="C6">
        <v>2004</v>
      </c>
      <c r="D6">
        <v>5.6</v>
      </c>
    </row>
    <row r="7" spans="3:4" x14ac:dyDescent="0.25">
      <c r="C7">
        <v>2005</v>
      </c>
      <c r="D7">
        <v>11.2</v>
      </c>
    </row>
    <row r="8" spans="3:4" x14ac:dyDescent="0.25">
      <c r="C8">
        <v>2006</v>
      </c>
      <c r="D8">
        <v>2.4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Views.Workfile.2" shapeId="3073" r:id="rId3">
          <objectPr defaultSize="0" autoPict="0" r:id="rId4">
            <anchor moveWithCells="1">
              <from>
                <xdr:col>7</xdr:col>
                <xdr:colOff>19050</xdr:colOff>
                <xdr:row>0</xdr:row>
                <xdr:rowOff>180975</xdr:rowOff>
              </from>
              <to>
                <xdr:col>11</xdr:col>
                <xdr:colOff>552450</xdr:colOff>
                <xdr:row>10</xdr:row>
                <xdr:rowOff>171450</xdr:rowOff>
              </to>
            </anchor>
          </objectPr>
        </oleObject>
      </mc:Choice>
      <mc:Fallback>
        <oleObject progId="EViews.Workfile.2" shapeId="3073" r:id="rId3"/>
      </mc:Fallback>
    </mc:AlternateContent>
    <mc:AlternateContent xmlns:mc="http://schemas.openxmlformats.org/markup-compatibility/2006">
      <mc:Choice Requires="x14">
        <oleObject progId="EViews.Workfile.2" shapeId="3074" r:id="rId5">
          <objectPr defaultSize="0" r:id="rId6">
            <anchor moveWithCells="1">
              <from>
                <xdr:col>13</xdr:col>
                <xdr:colOff>0</xdr:colOff>
                <xdr:row>1</xdr:row>
                <xdr:rowOff>0</xdr:rowOff>
              </from>
              <to>
                <xdr:col>20</xdr:col>
                <xdr:colOff>0</xdr:colOff>
                <xdr:row>18</xdr:row>
                <xdr:rowOff>180975</xdr:rowOff>
              </to>
            </anchor>
          </objectPr>
        </oleObject>
      </mc:Choice>
      <mc:Fallback>
        <oleObject progId="EViews.Workfile.2" shapeId="3074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51713-9A30-5947-8F45-14BC391AA6D5}">
  <dimension ref="C1:K62"/>
  <sheetViews>
    <sheetView topLeftCell="A45" zoomScale="93" zoomScaleNormal="93" workbookViewId="0">
      <selection activeCell="O55" sqref="O55"/>
    </sheetView>
  </sheetViews>
  <sheetFormatPr defaultColWidth="8.7109375" defaultRowHeight="15" x14ac:dyDescent="0.25"/>
  <cols>
    <col min="1" max="2" width="8.7109375" style="1"/>
    <col min="3" max="3" width="31.42578125" style="1" customWidth="1"/>
    <col min="4" max="4" width="17.28515625" style="1" bestFit="1" customWidth="1"/>
    <col min="5" max="5" width="8.7109375" style="1"/>
    <col min="6" max="6" width="15.7109375" style="1" customWidth="1"/>
    <col min="7" max="7" width="13.42578125" style="1" customWidth="1"/>
    <col min="8" max="8" width="12.7109375" style="1" bestFit="1" customWidth="1"/>
    <col min="9" max="9" width="13.28515625" style="1" customWidth="1"/>
    <col min="10" max="10" width="16" style="1" bestFit="1" customWidth="1"/>
    <col min="11" max="16384" width="8.7109375" style="1"/>
  </cols>
  <sheetData>
    <row r="1" spans="3:11" x14ac:dyDescent="0.25">
      <c r="F1" s="34" t="s">
        <v>0</v>
      </c>
      <c r="G1" s="34"/>
      <c r="I1" s="2" t="s">
        <v>1</v>
      </c>
    </row>
    <row r="2" spans="3:11" ht="17.25" x14ac:dyDescent="0.25">
      <c r="C2" s="4" t="str">
        <f>'Data - Example 1'!C2</f>
        <v>Year</v>
      </c>
      <c r="D2" s="4" t="str">
        <f>'Data - Example 1'!D2</f>
        <v>Return</v>
      </c>
      <c r="E2" s="4" t="s">
        <v>4</v>
      </c>
      <c r="F2" s="4" t="s">
        <v>43</v>
      </c>
      <c r="G2" s="4" t="s">
        <v>44</v>
      </c>
      <c r="H2" s="5"/>
      <c r="I2" s="5" t="s">
        <v>45</v>
      </c>
    </row>
    <row r="3" spans="3:11" x14ac:dyDescent="0.25">
      <c r="C3" s="9">
        <f>'Data - Example 1'!C3</f>
        <v>2001</v>
      </c>
      <c r="D3" s="9">
        <f>'Data - Example 1'!D3</f>
        <v>2.6</v>
      </c>
      <c r="E3" s="6">
        <f>D3-$D$11</f>
        <v>-1.4999999999999996</v>
      </c>
      <c r="F3" s="7">
        <f>E3/$D$12</f>
        <v>-0.39402801095838069</v>
      </c>
      <c r="G3" s="7">
        <f>F3^3</f>
        <v>-6.1176029854841038E-2</v>
      </c>
      <c r="H3" s="7"/>
      <c r="I3" s="7">
        <f>F3^4</f>
        <v>2.4105069362033531E-2</v>
      </c>
    </row>
    <row r="4" spans="3:11" x14ac:dyDescent="0.25">
      <c r="C4" s="9">
        <f>'Data - Example 1'!C4</f>
        <v>2002</v>
      </c>
      <c r="D4" s="9">
        <f>'Data - Example 1'!D4</f>
        <v>1.2</v>
      </c>
      <c r="E4" s="6">
        <f t="shared" ref="E4:E8" si="0">D4-$D$11</f>
        <v>-2.8999999999999995</v>
      </c>
      <c r="F4" s="7">
        <f t="shared" ref="F4:F8" si="1">E4/$D$12</f>
        <v>-0.76178748785286943</v>
      </c>
      <c r="G4" s="7">
        <f t="shared" ref="G4:G8" si="2">F4^3</f>
        <v>-0.44208064951991655</v>
      </c>
      <c r="H4" s="7"/>
      <c r="I4" s="7">
        <f t="shared" ref="I4:I8" si="3">F4^4</f>
        <v>0.33677150742614204</v>
      </c>
    </row>
    <row r="5" spans="3:11" x14ac:dyDescent="0.25">
      <c r="C5" s="9">
        <f>'Data - Example 1'!C5</f>
        <v>2003</v>
      </c>
      <c r="D5" s="9">
        <f>'Data - Example 1'!D5</f>
        <v>1.6</v>
      </c>
      <c r="E5" s="6">
        <f t="shared" si="0"/>
        <v>-2.4999999999999996</v>
      </c>
      <c r="F5" s="7">
        <f t="shared" si="1"/>
        <v>-0.65671335159730115</v>
      </c>
      <c r="G5" s="7">
        <f t="shared" si="2"/>
        <v>-0.28322236043907884</v>
      </c>
      <c r="H5" s="7"/>
      <c r="I5" s="7">
        <f t="shared" si="3"/>
        <v>0.18599590557124632</v>
      </c>
    </row>
    <row r="6" spans="3:11" x14ac:dyDescent="0.25">
      <c r="C6" s="9">
        <f>'Data - Example 1'!C6</f>
        <v>2004</v>
      </c>
      <c r="D6" s="9">
        <f>'Data - Example 1'!D6</f>
        <v>5.6</v>
      </c>
      <c r="E6" s="6">
        <f t="shared" si="0"/>
        <v>1.5</v>
      </c>
      <c r="F6" s="7">
        <f t="shared" si="1"/>
        <v>0.3940280109583808</v>
      </c>
      <c r="G6" s="7">
        <f t="shared" si="2"/>
        <v>6.1176029854841087E-2</v>
      </c>
      <c r="H6" s="7"/>
      <c r="I6" s="7">
        <f t="shared" si="3"/>
        <v>2.4105069362033556E-2</v>
      </c>
    </row>
    <row r="7" spans="3:11" x14ac:dyDescent="0.25">
      <c r="C7" s="9">
        <f>'Data - Example 1'!C7</f>
        <v>2005</v>
      </c>
      <c r="D7" s="9">
        <f>'Data - Example 1'!D7</f>
        <v>11.2</v>
      </c>
      <c r="E7" s="6">
        <f t="shared" si="0"/>
        <v>7.1</v>
      </c>
      <c r="F7" s="7">
        <f t="shared" si="1"/>
        <v>1.8650659185363356</v>
      </c>
      <c r="G7" s="7">
        <f t="shared" si="2"/>
        <v>6.4875774878151171</v>
      </c>
      <c r="H7" s="7"/>
      <c r="I7" s="8">
        <f t="shared" si="3"/>
        <v>12.099759666387556</v>
      </c>
    </row>
    <row r="8" spans="3:11" x14ac:dyDescent="0.25">
      <c r="C8" s="9">
        <f>'Data - Example 1'!C8</f>
        <v>2006</v>
      </c>
      <c r="D8" s="9">
        <f>'Data - Example 1'!D8</f>
        <v>2.4</v>
      </c>
      <c r="E8" s="6">
        <f t="shared" si="0"/>
        <v>-1.6999999999999997</v>
      </c>
      <c r="F8" s="7">
        <f t="shared" si="1"/>
        <v>-0.44656507908616483</v>
      </c>
      <c r="G8" s="7">
        <f t="shared" si="2"/>
        <v>-8.905417323758047E-2</v>
      </c>
      <c r="H8" s="7"/>
      <c r="I8" s="7">
        <f t="shared" si="3"/>
        <v>3.9768483914793144E-2</v>
      </c>
    </row>
    <row r="9" spans="3:11" x14ac:dyDescent="0.25">
      <c r="E9" s="9"/>
      <c r="F9" s="5"/>
      <c r="G9" s="10"/>
      <c r="H9" s="4"/>
      <c r="I9" s="9"/>
      <c r="J9" s="11"/>
      <c r="K9" s="11"/>
    </row>
    <row r="10" spans="3:11" x14ac:dyDescent="0.25">
      <c r="C10" s="12" t="s">
        <v>5</v>
      </c>
      <c r="D10" s="13"/>
      <c r="E10" s="9"/>
      <c r="F10" s="4"/>
      <c r="G10" s="7"/>
      <c r="H10" s="7"/>
      <c r="I10" s="7"/>
      <c r="J10" s="14"/>
    </row>
    <row r="11" spans="3:11" x14ac:dyDescent="0.25">
      <c r="C11" s="9" t="s">
        <v>6</v>
      </c>
      <c r="D11" s="7">
        <f>AVERAGE(D3:D8)</f>
        <v>4.0999999999999996</v>
      </c>
    </row>
    <row r="12" spans="3:11" x14ac:dyDescent="0.25">
      <c r="C12" s="9" t="s">
        <v>7</v>
      </c>
      <c r="D12" s="7">
        <f>_xlfn.STDEV.S(D3:D8)</f>
        <v>3.8068359565392358</v>
      </c>
      <c r="I12" s="11"/>
      <c r="J12" s="11"/>
    </row>
    <row r="13" spans="3:11" x14ac:dyDescent="0.25">
      <c r="C13" s="9" t="s">
        <v>8</v>
      </c>
      <c r="D13" s="7">
        <f>COUNT(D3:D8)</f>
        <v>6</v>
      </c>
    </row>
    <row r="14" spans="3:11" x14ac:dyDescent="0.25">
      <c r="C14" s="9" t="s">
        <v>9</v>
      </c>
      <c r="D14" s="7">
        <f>D13-1</f>
        <v>5</v>
      </c>
    </row>
    <row r="15" spans="3:11" x14ac:dyDescent="0.25">
      <c r="C15" s="9" t="s">
        <v>10</v>
      </c>
      <c r="D15" s="7">
        <f>D13-2</f>
        <v>4</v>
      </c>
    </row>
    <row r="16" spans="3:11" x14ac:dyDescent="0.25">
      <c r="C16" s="9" t="s">
        <v>11</v>
      </c>
      <c r="D16" s="7">
        <f>D13/(D14*D15)</f>
        <v>0.3</v>
      </c>
    </row>
    <row r="17" spans="3:5" ht="17.25" x14ac:dyDescent="0.25">
      <c r="C17" s="4" t="s">
        <v>46</v>
      </c>
      <c r="D17" s="7">
        <f>SUM(G3:G8)</f>
        <v>5.6732203046185408</v>
      </c>
    </row>
    <row r="18" spans="3:5" x14ac:dyDescent="0.25">
      <c r="C18" s="4"/>
      <c r="D18" s="15"/>
    </row>
    <row r="19" spans="3:5" x14ac:dyDescent="0.25">
      <c r="C19" s="16" t="s">
        <v>12</v>
      </c>
      <c r="D19" s="17">
        <f>D16*D17</f>
        <v>1.7019660913855621</v>
      </c>
      <c r="E19" s="1">
        <f>_xlfn.SKEW.P(D3:D8)</f>
        <v>1.2429402938143617</v>
      </c>
    </row>
    <row r="20" spans="3:5" x14ac:dyDescent="0.25">
      <c r="C20" s="16" t="s">
        <v>13</v>
      </c>
      <c r="D20" s="17">
        <f>SKEW(D3:D8)</f>
        <v>1.7019660913855621</v>
      </c>
    </row>
    <row r="21" spans="3:5" x14ac:dyDescent="0.25">
      <c r="C21" s="18"/>
      <c r="D21" s="7"/>
    </row>
    <row r="22" spans="3:5" x14ac:dyDescent="0.25">
      <c r="C22" s="12" t="s">
        <v>14</v>
      </c>
      <c r="D22" s="19"/>
    </row>
    <row r="23" spans="3:5" x14ac:dyDescent="0.25">
      <c r="C23" s="9" t="s">
        <v>6</v>
      </c>
      <c r="D23" s="7">
        <f>AVERAGE(D3:D8)</f>
        <v>4.0999999999999996</v>
      </c>
    </row>
    <row r="24" spans="3:5" x14ac:dyDescent="0.25">
      <c r="C24" s="9" t="s">
        <v>7</v>
      </c>
      <c r="D24" s="7">
        <f>_xlfn.STDEV.S(D3:D8)</f>
        <v>3.8068359565392358</v>
      </c>
    </row>
    <row r="25" spans="3:5" x14ac:dyDescent="0.25">
      <c r="C25" s="9" t="s">
        <v>8</v>
      </c>
      <c r="D25" s="20">
        <f>COUNT(D3:D8)</f>
        <v>6</v>
      </c>
    </row>
    <row r="26" spans="3:5" x14ac:dyDescent="0.25">
      <c r="C26" s="9" t="s">
        <v>15</v>
      </c>
      <c r="D26" s="7">
        <f>D25+1</f>
        <v>7</v>
      </c>
    </row>
    <row r="27" spans="3:5" x14ac:dyDescent="0.25">
      <c r="C27" s="9" t="s">
        <v>16</v>
      </c>
      <c r="D27" s="21">
        <f>D25*D26</f>
        <v>42</v>
      </c>
    </row>
    <row r="28" spans="3:5" x14ac:dyDescent="0.25">
      <c r="C28" s="9" t="s">
        <v>9</v>
      </c>
      <c r="D28" s="7">
        <f>D25-1</f>
        <v>5</v>
      </c>
    </row>
    <row r="29" spans="3:5" x14ac:dyDescent="0.25">
      <c r="C29" s="9" t="s">
        <v>10</v>
      </c>
      <c r="D29" s="7">
        <f>D25-2</f>
        <v>4</v>
      </c>
    </row>
    <row r="30" spans="3:5" x14ac:dyDescent="0.25">
      <c r="C30" s="9" t="s">
        <v>17</v>
      </c>
      <c r="D30" s="7">
        <f>D25-3</f>
        <v>3</v>
      </c>
    </row>
    <row r="31" spans="3:5" x14ac:dyDescent="0.25">
      <c r="C31" s="9" t="s">
        <v>18</v>
      </c>
      <c r="D31" s="21">
        <f>D28*D29*D30</f>
        <v>60</v>
      </c>
    </row>
    <row r="32" spans="3:5" x14ac:dyDescent="0.25">
      <c r="C32" s="9" t="s">
        <v>19</v>
      </c>
      <c r="D32" s="7">
        <f>D27/D31</f>
        <v>0.7</v>
      </c>
    </row>
    <row r="33" spans="3:10" ht="17.25" x14ac:dyDescent="0.25">
      <c r="C33" s="18" t="s">
        <v>47</v>
      </c>
      <c r="D33" s="8">
        <f>SUM(I3:I8)</f>
        <v>12.710505702023804</v>
      </c>
    </row>
    <row r="34" spans="3:10" ht="17.25" x14ac:dyDescent="0.25">
      <c r="C34" s="5" t="s">
        <v>48</v>
      </c>
      <c r="D34" s="7">
        <f>D32*D33</f>
        <v>8.8973539914166615</v>
      </c>
    </row>
    <row r="35" spans="3:10" ht="17.25" x14ac:dyDescent="0.25">
      <c r="C35" s="9" t="s">
        <v>49</v>
      </c>
      <c r="D35" s="8">
        <f>3*D28^2</f>
        <v>75</v>
      </c>
    </row>
    <row r="36" spans="3:10" x14ac:dyDescent="0.25">
      <c r="C36" s="9" t="s">
        <v>20</v>
      </c>
      <c r="D36" s="8">
        <f>D29*D30</f>
        <v>12</v>
      </c>
    </row>
    <row r="37" spans="3:10" ht="17.25" x14ac:dyDescent="0.25">
      <c r="C37" s="5" t="s">
        <v>50</v>
      </c>
      <c r="D37" s="7">
        <f>D35/D36</f>
        <v>6.25</v>
      </c>
    </row>
    <row r="38" spans="3:10" x14ac:dyDescent="0.25">
      <c r="D38" s="7"/>
    </row>
    <row r="39" spans="3:10" x14ac:dyDescent="0.25">
      <c r="C39" s="22" t="s">
        <v>21</v>
      </c>
      <c r="D39" s="23">
        <f>D34-D37</f>
        <v>2.6473539914166615</v>
      </c>
    </row>
    <row r="40" spans="3:10" x14ac:dyDescent="0.25">
      <c r="C40" s="22" t="s">
        <v>22</v>
      </c>
      <c r="D40" s="23">
        <f>KURT(D3:D8)</f>
        <v>2.6473539914166615</v>
      </c>
    </row>
    <row r="41" spans="3:10" x14ac:dyDescent="0.25">
      <c r="D41" s="14"/>
    </row>
    <row r="42" spans="3:10" x14ac:dyDescent="0.25">
      <c r="D42" s="14"/>
    </row>
    <row r="43" spans="3:10" x14ac:dyDescent="0.25">
      <c r="C43" s="12" t="s">
        <v>23</v>
      </c>
      <c r="D43" s="14"/>
    </row>
    <row r="44" spans="3:10" x14ac:dyDescent="0.25">
      <c r="C44" s="9" t="s">
        <v>24</v>
      </c>
      <c r="D44" s="14">
        <f>D19</f>
        <v>1.7019660913855621</v>
      </c>
      <c r="I44" s="11"/>
      <c r="J44" s="11"/>
    </row>
    <row r="45" spans="3:10" x14ac:dyDescent="0.25">
      <c r="C45" s="9" t="s">
        <v>25</v>
      </c>
      <c r="D45" s="14">
        <f>D39</f>
        <v>2.6473539914166615</v>
      </c>
      <c r="E45" s="2" t="s">
        <v>26</v>
      </c>
    </row>
    <row r="46" spans="3:10" x14ac:dyDescent="0.25">
      <c r="C46" s="9" t="s">
        <v>8</v>
      </c>
      <c r="D46" s="14">
        <f>D13</f>
        <v>6</v>
      </c>
    </row>
    <row r="47" spans="3:10" ht="17.25" x14ac:dyDescent="0.25">
      <c r="C47" s="9" t="s">
        <v>51</v>
      </c>
      <c r="D47" s="14">
        <f>D44^2</f>
        <v>2.8966885762262473</v>
      </c>
      <c r="F47" s="24"/>
    </row>
    <row r="48" spans="3:10" ht="17.25" x14ac:dyDescent="0.25">
      <c r="C48" s="9" t="s">
        <v>52</v>
      </c>
      <c r="D48" s="14">
        <f>D45^2</f>
        <v>7.0084831558697287</v>
      </c>
    </row>
    <row r="49" spans="3:5" ht="17.25" x14ac:dyDescent="0.25">
      <c r="C49" s="9" t="s">
        <v>53</v>
      </c>
      <c r="D49" s="14">
        <f>D47/6</f>
        <v>0.48278142937104124</v>
      </c>
    </row>
    <row r="50" spans="3:5" ht="17.25" x14ac:dyDescent="0.25">
      <c r="C50" s="9" t="s">
        <v>54</v>
      </c>
      <c r="D50" s="14">
        <f>D48/24</f>
        <v>0.29202013149457201</v>
      </c>
    </row>
    <row r="51" spans="3:5" x14ac:dyDescent="0.25">
      <c r="C51" s="9"/>
      <c r="D51" s="14"/>
    </row>
    <row r="52" spans="3:5" x14ac:dyDescent="0.25">
      <c r="C52" s="9" t="s">
        <v>27</v>
      </c>
      <c r="D52" s="14">
        <f>D46*(D49+D50)</f>
        <v>4.6488093651936797</v>
      </c>
    </row>
    <row r="53" spans="3:5" x14ac:dyDescent="0.25">
      <c r="D53" s="14"/>
    </row>
    <row r="54" spans="3:5" x14ac:dyDescent="0.25">
      <c r="C54" s="1" t="s">
        <v>28</v>
      </c>
      <c r="D54" s="14"/>
    </row>
    <row r="55" spans="3:5" x14ac:dyDescent="0.25">
      <c r="D55" s="14"/>
      <c r="E55" s="3" t="s">
        <v>42</v>
      </c>
    </row>
    <row r="56" spans="3:5" x14ac:dyDescent="0.25">
      <c r="C56" s="1" t="s">
        <v>29</v>
      </c>
      <c r="D56" s="14">
        <f>_xlfn.CHISQ.INV.RT(0.01,2)</f>
        <v>9.2103403719761818</v>
      </c>
      <c r="E56" s="1" t="str">
        <f>IF(D56&gt;$D$52,"Data is normally distributed","Data is not normally distributed")</f>
        <v>Data is normally distributed</v>
      </c>
    </row>
    <row r="57" spans="3:5" x14ac:dyDescent="0.25">
      <c r="C57" s="1" t="s">
        <v>30</v>
      </c>
      <c r="D57" s="14">
        <f>_xlfn.CHISQ.INV.RT(0.05,2)</f>
        <v>5.9914645471079817</v>
      </c>
      <c r="E57" s="1" t="str">
        <f>IF(D57&gt;$D$52,"Data is normally distributed","Data is not normally distributed")</f>
        <v>Data is normally distributed</v>
      </c>
    </row>
    <row r="58" spans="3:5" x14ac:dyDescent="0.25">
      <c r="C58" s="1" t="s">
        <v>31</v>
      </c>
      <c r="D58" s="14">
        <f>_xlfn.CHISQ.INV.RT(0.1,2)</f>
        <v>4.6051701859880909</v>
      </c>
      <c r="E58" s="1" t="str">
        <f t="shared" ref="E58" si="4">IF(D58&gt;$D$52,"Data is normally distributed","Data is not normally distributed")</f>
        <v>Data is not normally distributed</v>
      </c>
    </row>
    <row r="59" spans="3:5" x14ac:dyDescent="0.25">
      <c r="D59" s="14"/>
    </row>
    <row r="60" spans="3:5" x14ac:dyDescent="0.25">
      <c r="D60" s="14"/>
    </row>
    <row r="61" spans="3:5" x14ac:dyDescent="0.25">
      <c r="C61" s="1" t="s">
        <v>32</v>
      </c>
      <c r="D61" s="14"/>
    </row>
    <row r="62" spans="3:5" x14ac:dyDescent="0.25">
      <c r="C62" s="1" t="s">
        <v>33</v>
      </c>
      <c r="D62" s="14">
        <f>_xlfn.CHISQ.DIST.RT(D52,2)</f>
        <v>9.7841673568137402E-2</v>
      </c>
      <c r="E62" s="1" t="str">
        <f>IF(0.1&gt;D62,"Data is not normally distributed","Data is normally distributed")</f>
        <v>Data is not normally distributed</v>
      </c>
    </row>
  </sheetData>
  <mergeCells count="1">
    <mergeCell ref="F1:G1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Views.Workfile.2" shapeId="1025" r:id="rId3">
          <objectPr defaultSize="0" r:id="rId4">
            <anchor moveWithCells="1">
              <from>
                <xdr:col>7</xdr:col>
                <xdr:colOff>0</xdr:colOff>
                <xdr:row>48</xdr:row>
                <xdr:rowOff>0</xdr:rowOff>
              </from>
              <to>
                <xdr:col>13</xdr:col>
                <xdr:colOff>171450</xdr:colOff>
                <xdr:row>63</xdr:row>
                <xdr:rowOff>95250</xdr:rowOff>
              </to>
            </anchor>
          </objectPr>
        </oleObject>
      </mc:Choice>
      <mc:Fallback>
        <oleObject progId="EViews.Workfile.2" shapeId="1025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126DA-F349-944D-B6EE-3A8D42092FA4}">
  <dimension ref="C1:J45"/>
  <sheetViews>
    <sheetView topLeftCell="A27" zoomScale="87" zoomScaleNormal="87" workbookViewId="0">
      <selection activeCell="E35" sqref="E35"/>
    </sheetView>
  </sheetViews>
  <sheetFormatPr defaultColWidth="8.7109375" defaultRowHeight="15" x14ac:dyDescent="0.25"/>
  <cols>
    <col min="1" max="2" width="8.7109375" style="1"/>
    <col min="3" max="3" width="34" style="1" customWidth="1"/>
    <col min="4" max="4" width="19.7109375" style="9" bestFit="1" customWidth="1"/>
    <col min="5" max="5" width="16" style="1" customWidth="1"/>
    <col min="6" max="6" width="15.7109375" style="1" customWidth="1"/>
    <col min="7" max="7" width="13.42578125" style="1" customWidth="1"/>
    <col min="8" max="8" width="12.7109375" style="1" bestFit="1" customWidth="1"/>
    <col min="9" max="9" width="11.42578125" style="1" customWidth="1"/>
    <col min="10" max="10" width="12.7109375" style="1" customWidth="1"/>
    <col min="11" max="16384" width="8.7109375" style="1"/>
  </cols>
  <sheetData>
    <row r="1" spans="3:10" x14ac:dyDescent="0.25">
      <c r="F1" s="35" t="s">
        <v>0</v>
      </c>
      <c r="G1" s="35"/>
      <c r="I1" s="30" t="s">
        <v>1</v>
      </c>
      <c r="J1" s="31"/>
    </row>
    <row r="2" spans="3:10" ht="17.25" x14ac:dyDescent="0.25">
      <c r="C2" s="4" t="str">
        <f>'Data - Example 1'!C2</f>
        <v>Year</v>
      </c>
      <c r="D2" s="4" t="str">
        <f>'Data - Example 1'!D2</f>
        <v>Return</v>
      </c>
      <c r="E2" s="4" t="s">
        <v>4</v>
      </c>
      <c r="F2" s="4" t="s">
        <v>43</v>
      </c>
      <c r="G2" s="4" t="s">
        <v>44</v>
      </c>
      <c r="H2" s="5"/>
      <c r="I2" s="5" t="s">
        <v>45</v>
      </c>
      <c r="J2" s="25"/>
    </row>
    <row r="3" spans="3:10" x14ac:dyDescent="0.25">
      <c r="C3" s="9">
        <f>'Data - Example 1'!C3</f>
        <v>2001</v>
      </c>
      <c r="D3" s="6">
        <f>'Data - Example 1'!D3</f>
        <v>2.6</v>
      </c>
      <c r="E3" s="8">
        <f>D3-$D$11</f>
        <v>-1.4999999999999996</v>
      </c>
      <c r="F3" s="7">
        <f>E3/$D$12</f>
        <v>-0.43163605978159575</v>
      </c>
      <c r="G3" s="7">
        <f>F3^3</f>
        <v>-8.0417979672254197E-2</v>
      </c>
      <c r="H3" s="9"/>
      <c r="I3" s="32">
        <f>F3^4</f>
        <v>3.4711299881328261E-2</v>
      </c>
      <c r="J3" s="27"/>
    </row>
    <row r="4" spans="3:10" x14ac:dyDescent="0.25">
      <c r="C4" s="9">
        <f>'Data - Example 1'!C4</f>
        <v>2002</v>
      </c>
      <c r="D4" s="6">
        <f>'Data - Example 1'!D4</f>
        <v>1.2</v>
      </c>
      <c r="E4" s="8">
        <f t="shared" ref="E4:E8" si="0">D4-$D$11</f>
        <v>-2.8999999999999995</v>
      </c>
      <c r="F4" s="7">
        <f t="shared" ref="F4:F8" si="1">E4/$D$12</f>
        <v>-0.83449638224441858</v>
      </c>
      <c r="G4" s="7">
        <f t="shared" ref="G4:G8" si="2">F4^3</f>
        <v>-0.58113010554862476</v>
      </c>
      <c r="H4" s="9"/>
      <c r="I4" s="32">
        <f t="shared" ref="I4:I8" si="3">F4^4</f>
        <v>0.48495097069364451</v>
      </c>
      <c r="J4" s="27"/>
    </row>
    <row r="5" spans="3:10" x14ac:dyDescent="0.25">
      <c r="C5" s="9">
        <f>'Data - Example 1'!C5</f>
        <v>2003</v>
      </c>
      <c r="D5" s="6">
        <f>'Data - Example 1'!D5</f>
        <v>1.6</v>
      </c>
      <c r="E5" s="8">
        <f t="shared" si="0"/>
        <v>-2.4999999999999996</v>
      </c>
      <c r="F5" s="7">
        <f t="shared" si="1"/>
        <v>-0.71939343296932634</v>
      </c>
      <c r="G5" s="7">
        <f t="shared" si="2"/>
        <v>-0.37230546144562149</v>
      </c>
      <c r="H5" s="9"/>
      <c r="I5" s="32">
        <f t="shared" si="3"/>
        <v>0.26783410402259483</v>
      </c>
      <c r="J5" s="27"/>
    </row>
    <row r="6" spans="3:10" x14ac:dyDescent="0.25">
      <c r="C6" s="9">
        <f>'Data - Example 1'!C6</f>
        <v>2004</v>
      </c>
      <c r="D6" s="6">
        <f>'Data - Example 1'!D6</f>
        <v>5.6</v>
      </c>
      <c r="E6" s="8">
        <f t="shared" si="0"/>
        <v>1.5</v>
      </c>
      <c r="F6" s="7">
        <f t="shared" si="1"/>
        <v>0.43163605978159586</v>
      </c>
      <c r="G6" s="7">
        <f t="shared" si="2"/>
        <v>8.0417979672254267E-2</v>
      </c>
      <c r="H6" s="9"/>
      <c r="I6" s="32">
        <f t="shared" si="3"/>
        <v>3.4711299881328303E-2</v>
      </c>
      <c r="J6" s="27"/>
    </row>
    <row r="7" spans="3:10" x14ac:dyDescent="0.25">
      <c r="C7" s="9">
        <f>'Data - Example 1'!C7</f>
        <v>2005</v>
      </c>
      <c r="D7" s="6">
        <f>'Data - Example 1'!D7</f>
        <v>11.2</v>
      </c>
      <c r="E7" s="8">
        <f t="shared" si="0"/>
        <v>7.1</v>
      </c>
      <c r="F7" s="7">
        <f t="shared" si="1"/>
        <v>2.0430773496328869</v>
      </c>
      <c r="G7" s="7">
        <f t="shared" si="2"/>
        <v>8.5281420807336854</v>
      </c>
      <c r="H7" s="9"/>
      <c r="I7" s="32">
        <f t="shared" si="3"/>
        <v>17.42365391959807</v>
      </c>
      <c r="J7" s="27"/>
    </row>
    <row r="8" spans="3:10" x14ac:dyDescent="0.25">
      <c r="C8" s="9">
        <f>'Data - Example 1'!C8</f>
        <v>2006</v>
      </c>
      <c r="D8" s="6">
        <f>'Data - Example 1'!D8</f>
        <v>2.4</v>
      </c>
      <c r="E8" s="8">
        <f t="shared" si="0"/>
        <v>-1.6999999999999997</v>
      </c>
      <c r="F8" s="7">
        <f t="shared" si="1"/>
        <v>-0.48918753441914192</v>
      </c>
      <c r="G8" s="7">
        <f t="shared" si="2"/>
        <v>-0.11706475085326964</v>
      </c>
      <c r="H8" s="9"/>
      <c r="I8" s="32">
        <f t="shared" si="3"/>
        <v>5.7266616837302116E-2</v>
      </c>
      <c r="J8" s="27"/>
    </row>
    <row r="9" spans="3:10" x14ac:dyDescent="0.25">
      <c r="F9" s="25"/>
      <c r="G9" s="26"/>
      <c r="H9" s="3"/>
    </row>
    <row r="10" spans="3:10" x14ac:dyDescent="0.25">
      <c r="C10" s="5" t="s">
        <v>34</v>
      </c>
      <c r="D10" s="6"/>
      <c r="F10" s="4"/>
      <c r="G10" s="27"/>
    </row>
    <row r="11" spans="3:10" x14ac:dyDescent="0.25">
      <c r="C11" s="9" t="s">
        <v>6</v>
      </c>
      <c r="D11" s="8">
        <f>AVERAGE(D3:D8)</f>
        <v>4.0999999999999996</v>
      </c>
      <c r="H11" s="5"/>
      <c r="I11" s="27"/>
    </row>
    <row r="12" spans="3:10" x14ac:dyDescent="0.25">
      <c r="C12" s="9" t="s">
        <v>35</v>
      </c>
      <c r="D12" s="8">
        <f>_xlfn.STDEV.P(D3:D8)</f>
        <v>3.475149876863826</v>
      </c>
    </row>
    <row r="13" spans="3:10" x14ac:dyDescent="0.25">
      <c r="C13" s="9" t="s">
        <v>36</v>
      </c>
      <c r="D13" s="8">
        <f>COUNT(D3:D8)</f>
        <v>6</v>
      </c>
    </row>
    <row r="14" spans="3:10" ht="17.25" x14ac:dyDescent="0.25">
      <c r="C14" s="4" t="s">
        <v>46</v>
      </c>
      <c r="D14" s="8">
        <f>SUM(G3:G8)</f>
        <v>7.45764176288617</v>
      </c>
    </row>
    <row r="15" spans="3:10" x14ac:dyDescent="0.25">
      <c r="C15" s="9" t="s">
        <v>37</v>
      </c>
      <c r="D15" s="7">
        <f>1/D13*D14</f>
        <v>1.2429402938143617</v>
      </c>
    </row>
    <row r="16" spans="3:10" x14ac:dyDescent="0.25">
      <c r="C16" s="9" t="s">
        <v>38</v>
      </c>
      <c r="D16" s="7">
        <f>_xlfn.SKEW.P(D3:D8)</f>
        <v>1.2429402938143617</v>
      </c>
    </row>
    <row r="17" spans="3:5" x14ac:dyDescent="0.25">
      <c r="C17" s="18"/>
      <c r="D17" s="8"/>
    </row>
    <row r="18" spans="3:5" x14ac:dyDescent="0.25">
      <c r="C18" s="5" t="s">
        <v>39</v>
      </c>
      <c r="D18" s="28"/>
    </row>
    <row r="19" spans="3:5" x14ac:dyDescent="0.25">
      <c r="C19" s="9" t="s">
        <v>6</v>
      </c>
      <c r="D19" s="8">
        <f>AVERAGE(D3:D8)</f>
        <v>4.0999999999999996</v>
      </c>
    </row>
    <row r="20" spans="3:5" x14ac:dyDescent="0.25">
      <c r="C20" s="9" t="s">
        <v>35</v>
      </c>
      <c r="D20" s="8">
        <f>_xlfn.STDEV.P(D3:D8)</f>
        <v>3.475149876863826</v>
      </c>
    </row>
    <row r="21" spans="3:5" ht="17.25" x14ac:dyDescent="0.25">
      <c r="C21" s="9" t="s">
        <v>55</v>
      </c>
      <c r="D21" s="28">
        <f>D20^4</f>
        <v>145.84587777777773</v>
      </c>
    </row>
    <row r="22" spans="3:5" x14ac:dyDescent="0.25">
      <c r="C22" s="9" t="s">
        <v>36</v>
      </c>
      <c r="D22" s="8">
        <f>COUNT(D3:D8)</f>
        <v>6</v>
      </c>
    </row>
    <row r="23" spans="3:5" ht="17.25" x14ac:dyDescent="0.25">
      <c r="C23" s="5" t="s">
        <v>56</v>
      </c>
      <c r="D23" s="8">
        <f>SUM(I3:I8)</f>
        <v>18.30312821091427</v>
      </c>
    </row>
    <row r="24" spans="3:5" x14ac:dyDescent="0.25">
      <c r="C24" s="5" t="s">
        <v>41</v>
      </c>
      <c r="D24" s="7">
        <f>D23/D22</f>
        <v>3.0505213684857115</v>
      </c>
    </row>
    <row r="26" spans="3:5" x14ac:dyDescent="0.25">
      <c r="C26" s="22" t="s">
        <v>23</v>
      </c>
    </row>
    <row r="27" spans="3:5" x14ac:dyDescent="0.25">
      <c r="C27" s="9" t="s">
        <v>24</v>
      </c>
      <c r="D27" s="7">
        <f>D16</f>
        <v>1.2429402938143617</v>
      </c>
    </row>
    <row r="28" spans="3:5" x14ac:dyDescent="0.25">
      <c r="C28" s="9" t="s">
        <v>25</v>
      </c>
      <c r="D28" s="7">
        <f>D24-3</f>
        <v>5.0521368485711537E-2</v>
      </c>
      <c r="E28" s="2" t="s">
        <v>40</v>
      </c>
    </row>
    <row r="29" spans="3:5" x14ac:dyDescent="0.25">
      <c r="C29" s="9" t="s">
        <v>36</v>
      </c>
      <c r="D29" s="7">
        <f>D13</f>
        <v>6</v>
      </c>
    </row>
    <row r="30" spans="3:5" ht="17.25" x14ac:dyDescent="0.25">
      <c r="C30" s="9" t="s">
        <v>51</v>
      </c>
      <c r="D30" s="7">
        <f>D27^2</f>
        <v>1.5449005739873316</v>
      </c>
    </row>
    <row r="31" spans="3:5" ht="17.25" x14ac:dyDescent="0.25">
      <c r="C31" s="9" t="s">
        <v>52</v>
      </c>
      <c r="D31" s="7">
        <f>D28^2</f>
        <v>2.5524086736690467E-3</v>
      </c>
      <c r="E31" s="2"/>
    </row>
    <row r="32" spans="3:5" ht="17.25" x14ac:dyDescent="0.25">
      <c r="C32" s="9" t="s">
        <v>53</v>
      </c>
      <c r="D32" s="7">
        <f>D30/6</f>
        <v>0.25748342899788862</v>
      </c>
    </row>
    <row r="33" spans="3:5" ht="17.25" x14ac:dyDescent="0.25">
      <c r="C33" s="9" t="s">
        <v>54</v>
      </c>
      <c r="D33" s="7">
        <f>D31/24</f>
        <v>1.0635036140287694E-4</v>
      </c>
    </row>
    <row r="34" spans="3:5" x14ac:dyDescent="0.25">
      <c r="C34" s="9"/>
      <c r="D34" s="7"/>
    </row>
    <row r="35" spans="3:5" x14ac:dyDescent="0.25">
      <c r="C35" s="9" t="s">
        <v>27</v>
      </c>
      <c r="D35" s="7">
        <f>D29*(D32+D33)</f>
        <v>1.545538676155749</v>
      </c>
    </row>
    <row r="36" spans="3:5" x14ac:dyDescent="0.25">
      <c r="C36" s="9"/>
      <c r="D36" s="29"/>
    </row>
    <row r="37" spans="3:5" x14ac:dyDescent="0.25">
      <c r="C37" s="1" t="s">
        <v>28</v>
      </c>
    </row>
    <row r="38" spans="3:5" x14ac:dyDescent="0.25">
      <c r="E38" s="3" t="s">
        <v>42</v>
      </c>
    </row>
    <row r="39" spans="3:5" x14ac:dyDescent="0.25">
      <c r="C39" s="1" t="s">
        <v>29</v>
      </c>
      <c r="D39" s="7">
        <f>_xlfn.CHISQ.INV.RT(0.01,2)</f>
        <v>9.2103403719761818</v>
      </c>
      <c r="E39" s="1" t="str">
        <f>IF(D39&gt;$D$35,"Data is normally distributed","Data is not normally distributed")</f>
        <v>Data is normally distributed</v>
      </c>
    </row>
    <row r="40" spans="3:5" x14ac:dyDescent="0.25">
      <c r="C40" s="1" t="s">
        <v>30</v>
      </c>
      <c r="D40" s="7">
        <f>_xlfn.CHISQ.INV.RT(0.05,2)</f>
        <v>5.9914645471079817</v>
      </c>
      <c r="E40" s="1" t="str">
        <f t="shared" ref="E40:E41" si="4">IF(D40&gt;$D$35,"Data is normally distributed","Data is not normally distributed")</f>
        <v>Data is normally distributed</v>
      </c>
    </row>
    <row r="41" spans="3:5" x14ac:dyDescent="0.25">
      <c r="C41" s="1" t="s">
        <v>31</v>
      </c>
      <c r="D41" s="7">
        <f>_xlfn.CHISQ.INV.RT(0.1,2)</f>
        <v>4.6051701859880909</v>
      </c>
      <c r="E41" s="1" t="str">
        <f t="shared" si="4"/>
        <v>Data is normally distributed</v>
      </c>
    </row>
    <row r="44" spans="3:5" x14ac:dyDescent="0.25">
      <c r="C44" s="1" t="s">
        <v>32</v>
      </c>
    </row>
    <row r="45" spans="3:5" x14ac:dyDescent="0.25">
      <c r="C45" s="1" t="s">
        <v>33</v>
      </c>
      <c r="D45" s="7">
        <f>_xlfn.CHISQ.DIST.RT(D35,2)</f>
        <v>0.46173260243041009</v>
      </c>
      <c r="E45" s="1" t="str">
        <f>IF(0.1&gt;D45,"Data is not normally distributed","Data is normally distributed")</f>
        <v>Data is normally distributed</v>
      </c>
    </row>
  </sheetData>
  <mergeCells count="1">
    <mergeCell ref="F1:G1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Views.Workfile.2" shapeId="2049" r:id="rId3">
          <objectPr defaultSize="0" r:id="rId4">
            <anchor moveWithCells="1">
              <from>
                <xdr:col>6</xdr:col>
                <xdr:colOff>0</xdr:colOff>
                <xdr:row>29</xdr:row>
                <xdr:rowOff>0</xdr:rowOff>
              </from>
              <to>
                <xdr:col>12</xdr:col>
                <xdr:colOff>200025</xdr:colOff>
                <xdr:row>44</xdr:row>
                <xdr:rowOff>38100</xdr:rowOff>
              </to>
            </anchor>
          </objectPr>
        </oleObject>
      </mc:Choice>
      <mc:Fallback>
        <oleObject progId="EViews.Workfile.2" shapeId="2049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- Example 1</vt:lpstr>
      <vt:lpstr>Example 1a</vt:lpstr>
      <vt:lpstr>Example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Abigail Penty</cp:lastModifiedBy>
  <dcterms:created xsi:type="dcterms:W3CDTF">2024-09-29T07:53:30Z</dcterms:created>
  <dcterms:modified xsi:type="dcterms:W3CDTF">2024-11-01T15:33:51Z</dcterms:modified>
</cp:coreProperties>
</file>