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B:\Documents\~UCT Property Economics II\Course Material\CON3052S 2026  Property Economics II\Lessons - Part 1\TOPIC 2 Measurement of Property Investment Returns\Speadsheets\"/>
    </mc:Choice>
  </mc:AlternateContent>
  <xr:revisionPtr revIDLastSave="0" documentId="13_ncr:1_{7CF0BCAF-B17F-4678-A14A-AB49CD79DCE8}" xr6:coauthVersionLast="47" xr6:coauthVersionMax="47" xr10:uidLastSave="{00000000-0000-0000-0000-000000000000}"/>
  <bookViews>
    <workbookView xWindow="-120" yWindow="-120" windowWidth="29040" windowHeight="16440" xr2:uid="{D492BE4B-F063-2042-97C5-F5E20DFBADCA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E32" i="1" s="1"/>
  <c r="E30" i="1"/>
  <c r="M8" i="1"/>
  <c r="L13" i="1"/>
  <c r="L16" i="1"/>
  <c r="F29" i="1"/>
  <c r="E29" i="1"/>
  <c r="F27" i="1"/>
  <c r="E27" i="1"/>
  <c r="F26" i="1"/>
  <c r="E26" i="1"/>
  <c r="G23" i="1"/>
  <c r="F23" i="1"/>
  <c r="G22" i="1"/>
  <c r="F22" i="1"/>
  <c r="G21" i="1"/>
  <c r="F21" i="1"/>
  <c r="G20" i="1"/>
  <c r="F32" i="1" s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J5" i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M23" i="1" s="1"/>
  <c r="I5" i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L23" i="1" s="1"/>
  <c r="G5" i="1"/>
  <c r="F5" i="1"/>
  <c r="G4" i="1"/>
  <c r="F28" i="1" l="1"/>
  <c r="M5" i="1"/>
  <c r="L17" i="1"/>
  <c r="L15" i="1"/>
  <c r="L5" i="1"/>
  <c r="M13" i="1"/>
  <c r="M12" i="1"/>
  <c r="L12" i="1"/>
  <c r="M21" i="1"/>
  <c r="M11" i="1"/>
  <c r="L11" i="1"/>
  <c r="L21" i="1"/>
  <c r="M20" i="1"/>
  <c r="M9" i="1"/>
  <c r="L9" i="1"/>
  <c r="L8" i="1"/>
  <c r="L20" i="1"/>
  <c r="M19" i="1"/>
  <c r="L19" i="1"/>
  <c r="E28" i="1"/>
  <c r="M17" i="1"/>
  <c r="M7" i="1"/>
  <c r="M16" i="1"/>
  <c r="M15" i="1"/>
  <c r="L7" i="1"/>
  <c r="M22" i="1"/>
  <c r="M18" i="1"/>
  <c r="M14" i="1"/>
  <c r="M10" i="1"/>
  <c r="M6" i="1"/>
  <c r="L22" i="1"/>
  <c r="L18" i="1"/>
  <c r="L14" i="1"/>
  <c r="L10" i="1"/>
  <c r="L6" i="1"/>
  <c r="E31" i="1"/>
  <c r="F30" i="1"/>
  <c r="F31" i="1" s="1"/>
</calcChain>
</file>

<file path=xl/sharedStrings.xml><?xml version="1.0" encoding="utf-8"?>
<sst xmlns="http://schemas.openxmlformats.org/spreadsheetml/2006/main" count="21" uniqueCount="21">
  <si>
    <t>Date</t>
  </si>
  <si>
    <t>IPD SA (HPY)</t>
  </si>
  <si>
    <t>IPD UK (HPY)</t>
  </si>
  <si>
    <t>IPD SA (HPR)</t>
  </si>
  <si>
    <t>IPD UK (HPR)</t>
  </si>
  <si>
    <r>
      <t>∑r</t>
    </r>
    <r>
      <rPr>
        <vertAlign val="subscript"/>
        <sz val="10"/>
        <color theme="1"/>
        <rFont val="Arial"/>
        <family val="2"/>
      </rPr>
      <t xml:space="preserve">i </t>
    </r>
    <r>
      <rPr>
        <sz val="10"/>
        <color theme="1"/>
        <rFont val="Arial"/>
        <family val="2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</si>
  <si>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</si>
  <si>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</si>
  <si>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</si>
  <si>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</si>
  <si>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rial"/>
        <family val="2"/>
      </rPr>
      <t>1</t>
    </r>
    <r>
      <rPr>
        <sz val="10"/>
        <color rgb="FFFF0000"/>
        <rFont val="Arial"/>
        <family val="2"/>
      </rPr>
      <t>,r</t>
    </r>
    <r>
      <rPr>
        <vertAlign val="subscript"/>
        <sz val="10"/>
        <color rgb="FFFF0000"/>
        <rFont val="Arial"/>
        <family val="2"/>
      </rPr>
      <t>n</t>
    </r>
    <r>
      <rPr>
        <sz val="10"/>
        <color rgb="FFFF0000"/>
        <rFont val="Arial"/>
        <family val="2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</si>
  <si>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</si>
  <si>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</si>
  <si>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</si>
  <si>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rial"/>
        <family val="2"/>
      </rPr>
      <t>1/n</t>
    </r>
    <r>
      <rPr>
        <sz val="10"/>
        <color theme="1"/>
        <rFont val="Arial"/>
        <family val="2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</si>
  <si>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</si>
  <si>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rial"/>
        <family val="2"/>
      </rPr>
      <t>1</t>
    </r>
    <r>
      <rPr>
        <sz val="10"/>
        <color rgb="FFFF0000"/>
        <rFont val="Arial"/>
        <family val="2"/>
      </rPr>
      <t>,r</t>
    </r>
    <r>
      <rPr>
        <vertAlign val="subscript"/>
        <sz val="10"/>
        <color rgb="FFFF0000"/>
        <rFont val="Arial"/>
        <family val="2"/>
      </rPr>
      <t>n</t>
    </r>
    <r>
      <rPr>
        <sz val="10"/>
        <color rgb="FFFF0000"/>
        <rFont val="Arial"/>
        <family val="2"/>
      </rPr>
      <t>)-1</t>
    </r>
  </si>
  <si>
    <t>IPD SA (EMV)</t>
  </si>
  <si>
    <t>IPD UK (EMV)</t>
  </si>
  <si>
    <t>IPD UK (HPY1)</t>
  </si>
  <si>
    <t>IPD SA (HPY1)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</si>
</sst>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FF0000"/>
      <name val="Arial"/>
      <family val="2"/>
    </font>
    <font>
      <vertAlign val="subscript"/>
      <sz val="10"/>
      <color rgb="FFFF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'Example 4'!$C$3</c:f>
              <c:strCache>
                <c:ptCount val="1"/>
                <c:pt idx="0">
                  <c:v>IPD SA (HPY)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'Example 4'!$B$4:$B$23</c:f>
              <c:numCache>
                <c:formatCode>m/d/yyyy</c:formatCode>
                <c:ptCount val="20"/>
                <c:pt idx="0">
                  <c:v>35795</c:v>
                </c:pt>
                <c:pt idx="1">
                  <c:v>36160</c:v>
                </c:pt>
                <c:pt idx="2">
                  <c:v>36525</c:v>
                </c:pt>
                <c:pt idx="3">
                  <c:v>36891</c:v>
                </c:pt>
                <c:pt idx="4">
                  <c:v>37256</c:v>
                </c:pt>
                <c:pt idx="5">
                  <c:v>37621</c:v>
                </c:pt>
                <c:pt idx="6">
                  <c:v>37986</c:v>
                </c:pt>
                <c:pt idx="7">
                  <c:v>38352</c:v>
                </c:pt>
                <c:pt idx="8">
                  <c:v>38717</c:v>
                </c:pt>
                <c:pt idx="9">
                  <c:v>39082</c:v>
                </c:pt>
                <c:pt idx="10">
                  <c:v>39447</c:v>
                </c:pt>
                <c:pt idx="11">
                  <c:v>39813</c:v>
                </c:pt>
                <c:pt idx="12">
                  <c:v>40178</c:v>
                </c:pt>
                <c:pt idx="13">
                  <c:v>40543</c:v>
                </c:pt>
                <c:pt idx="14">
                  <c:v>40908</c:v>
                </c:pt>
                <c:pt idx="15">
                  <c:v>41274</c:v>
                </c:pt>
                <c:pt idx="16">
                  <c:v>41639</c:v>
                </c:pt>
                <c:pt idx="17">
                  <c:v>42004</c:v>
                </c:pt>
                <c:pt idx="18">
                  <c:v>42369</c:v>
                </c:pt>
                <c:pt idx="19">
                  <c:v>42735</c:v>
                </c:pt>
              </c:numCache>
            </c:numRef>
          </c:cat>
          <c:val>
            <c:numRef>
              <c:f>'Example 4'!$C$4:$C$23</c:f>
              <c:numCache>
                <c:formatCode>0.0000</c:formatCode>
                <c:ptCount val="20"/>
                <c:pt idx="0">
                  <c:v>16.777460000000001</c:v>
                </c:pt>
                <c:pt idx="1">
                  <c:v>5.45479</c:v>
                </c:pt>
                <c:pt idx="2">
                  <c:v>13.01751</c:v>
                </c:pt>
                <c:pt idx="3">
                  <c:v>11.16343</c:v>
                </c:pt>
                <c:pt idx="4">
                  <c:v>10.247109999999999</c:v>
                </c:pt>
                <c:pt idx="5">
                  <c:v>9.0966400000000007</c:v>
                </c:pt>
                <c:pt idx="6">
                  <c:v>14.89392</c:v>
                </c:pt>
                <c:pt idx="7">
                  <c:v>22.520119999999999</c:v>
                </c:pt>
                <c:pt idx="8">
                  <c:v>30.020610000000001</c:v>
                </c:pt>
                <c:pt idx="9">
                  <c:v>26.769169999999999</c:v>
                </c:pt>
                <c:pt idx="10">
                  <c:v>27.271329999999999</c:v>
                </c:pt>
                <c:pt idx="11">
                  <c:v>12.692679999999999</c:v>
                </c:pt>
                <c:pt idx="12">
                  <c:v>8.2747100000000007</c:v>
                </c:pt>
                <c:pt idx="13">
                  <c:v>13.60201</c:v>
                </c:pt>
                <c:pt idx="14">
                  <c:v>10.904199999999999</c:v>
                </c:pt>
                <c:pt idx="15">
                  <c:v>14.37792</c:v>
                </c:pt>
                <c:pt idx="16">
                  <c:v>15.65837</c:v>
                </c:pt>
                <c:pt idx="17">
                  <c:v>12.66527</c:v>
                </c:pt>
                <c:pt idx="18">
                  <c:v>12.61443</c:v>
                </c:pt>
                <c:pt idx="19">
                  <c:v>10.99264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E5-A746-89D7-A1EF60620EF9}"/>
            </c:ext>
          </c:extLst>
        </c:ser>
        <c:ser>
          <c:idx val="1"/>
          <c:order val="1"/>
          <c:tx>
            <c:strRef>
              <c:f>'Example 4'!$D$3</c:f>
              <c:strCache>
                <c:ptCount val="1"/>
                <c:pt idx="0">
                  <c:v>IPD UK (HPY)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'Example 4'!$D$4:$D$23</c:f>
              <c:numCache>
                <c:formatCode>0.0000</c:formatCode>
                <c:ptCount val="20"/>
                <c:pt idx="0">
                  <c:v>17.602142207910521</c:v>
                </c:pt>
                <c:pt idx="1">
                  <c:v>12.053020643607582</c:v>
                </c:pt>
                <c:pt idx="2">
                  <c:v>14.530896583690378</c:v>
                </c:pt>
                <c:pt idx="3">
                  <c:v>11.278967969050502</c:v>
                </c:pt>
                <c:pt idx="4">
                  <c:v>7.2447845036276881</c:v>
                </c:pt>
                <c:pt idx="5">
                  <c:v>9.3179483465002164</c:v>
                </c:pt>
                <c:pt idx="6">
                  <c:v>10.482314874220865</c:v>
                </c:pt>
                <c:pt idx="7">
                  <c:v>17.24080954490308</c:v>
                </c:pt>
                <c:pt idx="8">
                  <c:v>18.933554874758297</c:v>
                </c:pt>
                <c:pt idx="9">
                  <c:v>18.407327473697912</c:v>
                </c:pt>
                <c:pt idx="10">
                  <c:v>-2.3827944132456036</c:v>
                </c:pt>
                <c:pt idx="11">
                  <c:v>-21.820299560063251</c:v>
                </c:pt>
                <c:pt idx="12">
                  <c:v>3.1372499308292001</c:v>
                </c:pt>
                <c:pt idx="13">
                  <c:v>15.010182184289512</c:v>
                </c:pt>
                <c:pt idx="14">
                  <c:v>8.2273224013193591</c:v>
                </c:pt>
                <c:pt idx="15">
                  <c:v>3.7803144642035935</c:v>
                </c:pt>
                <c:pt idx="16">
                  <c:v>11.212744650758522</c:v>
                </c:pt>
                <c:pt idx="17">
                  <c:v>17.707097800009784</c:v>
                </c:pt>
                <c:pt idx="18">
                  <c:v>13.333773664772242</c:v>
                </c:pt>
                <c:pt idx="19">
                  <c:v>3.8854622562728647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E5-A746-89D7-A1EF60620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968576"/>
        <c:axId val="342692224"/>
      </c:lineChart>
      <c:dateAx>
        <c:axId val="5369685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692224"/>
        <c:crosses val="autoZero"/>
        <c:auto val="1"/>
        <c:lblOffset val="100"/>
        <c:baseTimeUnit val="years"/>
      </c:dateAx>
      <c:valAx>
        <c:axId val="342692224"/>
        <c:scaling>
          <c:orientation val="minMax"/>
        </c:scaling>
        <c:delete val="0"/>
        <c:axPos val="l"/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968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'Example 4'!$I$3</c:f>
              <c:strCache>
                <c:ptCount val="1"/>
                <c:pt idx="0">
                  <c:v>IPD SA (EMV)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'Example 4'!$B$4:$B$23</c:f>
              <c:numCache>
                <c:formatCode>m/d/yyyy</c:formatCode>
                <c:ptCount val="20"/>
                <c:pt idx="0">
                  <c:v>35795</c:v>
                </c:pt>
                <c:pt idx="1">
                  <c:v>36160</c:v>
                </c:pt>
                <c:pt idx="2">
                  <c:v>36525</c:v>
                </c:pt>
                <c:pt idx="3">
                  <c:v>36891</c:v>
                </c:pt>
                <c:pt idx="4">
                  <c:v>37256</c:v>
                </c:pt>
                <c:pt idx="5">
                  <c:v>37621</c:v>
                </c:pt>
                <c:pt idx="6">
                  <c:v>37986</c:v>
                </c:pt>
                <c:pt idx="7">
                  <c:v>38352</c:v>
                </c:pt>
                <c:pt idx="8">
                  <c:v>38717</c:v>
                </c:pt>
                <c:pt idx="9">
                  <c:v>39082</c:v>
                </c:pt>
                <c:pt idx="10">
                  <c:v>39447</c:v>
                </c:pt>
                <c:pt idx="11">
                  <c:v>39813</c:v>
                </c:pt>
                <c:pt idx="12">
                  <c:v>40178</c:v>
                </c:pt>
                <c:pt idx="13">
                  <c:v>40543</c:v>
                </c:pt>
                <c:pt idx="14">
                  <c:v>40908</c:v>
                </c:pt>
                <c:pt idx="15">
                  <c:v>41274</c:v>
                </c:pt>
                <c:pt idx="16">
                  <c:v>41639</c:v>
                </c:pt>
                <c:pt idx="17">
                  <c:v>42004</c:v>
                </c:pt>
                <c:pt idx="18">
                  <c:v>42369</c:v>
                </c:pt>
                <c:pt idx="19">
                  <c:v>42735</c:v>
                </c:pt>
              </c:numCache>
            </c:numRef>
          </c:cat>
          <c:val>
            <c:numRef>
              <c:f>'Example 4'!$I$4:$I$23</c:f>
              <c:numCache>
                <c:formatCode>0.0000</c:formatCode>
                <c:ptCount val="20"/>
                <c:pt idx="0">
                  <c:v>100</c:v>
                </c:pt>
                <c:pt idx="1">
                  <c:v>105.45479</c:v>
                </c:pt>
                <c:pt idx="2">
                  <c:v>119.18237783372901</c:v>
                </c:pt>
                <c:pt idx="3">
                  <c:v>132.48721915553287</c:v>
                </c:pt>
                <c:pt idx="4">
                  <c:v>146.06333023834139</c:v>
                </c:pt>
                <c:pt idx="5">
                  <c:v>159.35018556213447</c:v>
                </c:pt>
                <c:pt idx="6">
                  <c:v>183.08367471961034</c:v>
                </c:pt>
                <c:pt idx="7">
                  <c:v>224.31433796687622</c:v>
                </c:pt>
                <c:pt idx="8">
                  <c:v>291.65487054199406</c:v>
                </c:pt>
                <c:pt idx="9">
                  <c:v>369.72845865066034</c:v>
                </c:pt>
                <c:pt idx="10">
                  <c:v>470.55832671319547</c:v>
                </c:pt>
                <c:pt idx="11">
                  <c:v>530.28478933625593</c:v>
                </c:pt>
                <c:pt idx="12">
                  <c:v>574.164317827942</c:v>
                </c:pt>
                <c:pt idx="13">
                  <c:v>652.26220575533046</c:v>
                </c:pt>
                <c:pt idx="14">
                  <c:v>723.38618119530327</c:v>
                </c:pt>
                <c:pt idx="15">
                  <c:v>827.39406761861903</c:v>
                </c:pt>
                <c:pt idx="16">
                  <c:v>956.95049208439264</c:v>
                </c:pt>
                <c:pt idx="17">
                  <c:v>1078.1508556732094</c:v>
                </c:pt>
                <c:pt idx="18">
                  <c:v>1214.1534406565074</c:v>
                </c:pt>
                <c:pt idx="19">
                  <c:v>1347.6209574354909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C2-1F42-AA4E-906A0FA404A6}"/>
            </c:ext>
          </c:extLst>
        </c:ser>
        <c:ser>
          <c:idx val="1"/>
          <c:order val="1"/>
          <c:tx>
            <c:strRef>
              <c:f>'Example 4'!$J$3</c:f>
              <c:strCache>
                <c:ptCount val="1"/>
                <c:pt idx="0">
                  <c:v>IPD UK (EMV)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'Example 4'!$B$4:$B$23</c:f>
              <c:numCache>
                <c:formatCode>m/d/yyyy</c:formatCode>
                <c:ptCount val="20"/>
                <c:pt idx="0">
                  <c:v>35795</c:v>
                </c:pt>
                <c:pt idx="1">
                  <c:v>36160</c:v>
                </c:pt>
                <c:pt idx="2">
                  <c:v>36525</c:v>
                </c:pt>
                <c:pt idx="3">
                  <c:v>36891</c:v>
                </c:pt>
                <c:pt idx="4">
                  <c:v>37256</c:v>
                </c:pt>
                <c:pt idx="5">
                  <c:v>37621</c:v>
                </c:pt>
                <c:pt idx="6">
                  <c:v>37986</c:v>
                </c:pt>
                <c:pt idx="7">
                  <c:v>38352</c:v>
                </c:pt>
                <c:pt idx="8">
                  <c:v>38717</c:v>
                </c:pt>
                <c:pt idx="9">
                  <c:v>39082</c:v>
                </c:pt>
                <c:pt idx="10">
                  <c:v>39447</c:v>
                </c:pt>
                <c:pt idx="11">
                  <c:v>39813</c:v>
                </c:pt>
                <c:pt idx="12">
                  <c:v>40178</c:v>
                </c:pt>
                <c:pt idx="13">
                  <c:v>40543</c:v>
                </c:pt>
                <c:pt idx="14">
                  <c:v>40908</c:v>
                </c:pt>
                <c:pt idx="15">
                  <c:v>41274</c:v>
                </c:pt>
                <c:pt idx="16">
                  <c:v>41639</c:v>
                </c:pt>
                <c:pt idx="17">
                  <c:v>42004</c:v>
                </c:pt>
                <c:pt idx="18">
                  <c:v>42369</c:v>
                </c:pt>
                <c:pt idx="19">
                  <c:v>42735</c:v>
                </c:pt>
              </c:numCache>
            </c:numRef>
          </c:cat>
          <c:val>
            <c:numRef>
              <c:f>'Example 4'!$J$4:$J$23</c:f>
              <c:numCache>
                <c:formatCode>0.0000</c:formatCode>
                <c:ptCount val="20"/>
                <c:pt idx="0">
                  <c:v>100</c:v>
                </c:pt>
                <c:pt idx="1">
                  <c:v>112.05302064360758</c:v>
                </c:pt>
                <c:pt idx="2">
                  <c:v>128.33532919223143</c:v>
                </c:pt>
                <c:pt idx="3">
                  <c:v>142.81022986479871</c:v>
                </c:pt>
                <c:pt idx="4">
                  <c:v>153.15652326763873</c:v>
                </c:pt>
                <c:pt idx="5">
                  <c:v>167.4275689950129</c:v>
                </c:pt>
                <c:pt idx="6">
                  <c:v>184.97785396332355</c:v>
                </c:pt>
                <c:pt idx="7">
                  <c:v>216.86953346538911</c:v>
                </c:pt>
                <c:pt idx="8">
                  <c:v>257.93064559069086</c:v>
                </c:pt>
                <c:pt idx="9">
                  <c:v>305.40878417959249</c:v>
                </c:pt>
                <c:pt idx="10">
                  <c:v>298.13152073259982</c:v>
                </c:pt>
                <c:pt idx="11">
                  <c:v>233.07832982577446</c:v>
                </c:pt>
                <c:pt idx="12">
                  <c:v>240.39057956701143</c:v>
                </c:pt>
                <c:pt idx="13">
                  <c:v>276.47364351388927</c:v>
                </c:pt>
                <c:pt idx="14">
                  <c:v>299.22002152045133</c:v>
                </c:pt>
                <c:pt idx="15">
                  <c:v>310.53147927378205</c:v>
                </c:pt>
                <c:pt idx="16">
                  <c:v>345.35058110497437</c:v>
                </c:pt>
                <c:pt idx="17">
                  <c:v>406.50214625413429</c:v>
                </c:pt>
                <c:pt idx="18">
                  <c:v>460.70422237810197</c:v>
                </c:pt>
                <c:pt idx="19">
                  <c:v>478.60471105165851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C2-1F42-AA4E-906A0FA40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6354736"/>
        <c:axId val="656137840"/>
      </c:lineChart>
      <c:dateAx>
        <c:axId val="6563547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37840"/>
        <c:crosses val="autoZero"/>
        <c:auto val="1"/>
        <c:lblOffset val="100"/>
        <c:baseTimeUnit val="years"/>
      </c:dateAx>
      <c:valAx>
        <c:axId val="656137840"/>
        <c:scaling>
          <c:orientation val="minMax"/>
        </c:scaling>
        <c:delete val="0"/>
        <c:axPos val="l"/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35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136402</xdr:colOff>
      <xdr:row>2</xdr:row>
      <xdr:rowOff>101622</xdr:rowOff>
    </xdr:from>
    <xdr:to>
      <xdr:col>18</xdr:col>
      <xdr:colOff>463432</xdr:colOff>
      <xdr:row>18</xdr:row>
      <xdr:rowOff>6832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DF33B4-E6AD-0F4F-B3FF-ACE140E94F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174456</xdr:colOff>
      <xdr:row>18</xdr:row>
      <xdr:rowOff>159962</xdr:rowOff>
    </xdr:from>
    <xdr:to>
      <xdr:col>18</xdr:col>
      <xdr:colOff>345622</xdr:colOff>
      <xdr:row>33</xdr:row>
      <xdr:rowOff>116386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EC7014-8046-8944-AB2C-E86E99740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7</xdr:col>
      <xdr:colOff>0</xdr:colOff>
      <xdr:row>27</xdr:row>
      <xdr:rowOff>0</xdr:rowOff>
    </xdr:from>
    <xdr:ext cx="2141817" cy="33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AEFFA0D-6B2B-A34E-B27E-929BB565A146}"/>
                </a:ext>
              </a:extLst>
            </xdr:cNvPr>
            <xdr:cNvSpPr txBox="1"/>
          </xdr:nvSpPr>
          <xdr:spPr>
            <a:xfrm>
              <a:off x="6165273" y="4398818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AEFFA0D-6B2B-A34E-B27E-929BB565A146}"/>
                </a:ext>
              </a:extLst>
            </xdr:cNvPr>
            <xdr:cNvSpPr txBox="1"/>
          </xdr:nvSpPr>
          <xdr:spPr>
            <a:xfrm>
              <a:off x="6165273" y="4398818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7</xdr:col>
      <xdr:colOff>0</xdr:colOff>
      <xdr:row>30</xdr:row>
      <xdr:rowOff>0</xdr:rowOff>
    </xdr:from>
    <xdr:ext cx="1525546" cy="5176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52A3200-F0DD-204D-BF76-515BA53EB867}"/>
                </a:ext>
              </a:extLst>
            </xdr:cNvPr>
            <xdr:cNvSpPr txBox="1"/>
          </xdr:nvSpPr>
          <xdr:spPr>
            <a:xfrm>
              <a:off x="6165273" y="4953000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D52A3200-F0DD-204D-BF76-515BA53EB867}"/>
                </a:ext>
              </a:extLst>
            </xdr:cNvPr>
            <xdr:cNvSpPr txBox="1"/>
          </xdr:nvSpPr>
          <xdr:spPr>
            <a:xfrm>
              <a:off x="6165273" y="4953000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A819-048B-0247-B250-9937C3B16769}">
  <dimension ref="B3:O32"/>
  <sheetViews>
    <sheetView tabSelected="1" zoomScale="110" zoomScaleNormal="110" workbookViewId="0">
      <selection activeCell="G32" sqref="G32"/>
    </sheetView>
  </sheetViews>
  <sheetFormatPr defaultColWidth="10.875" defaultRowHeight="12.75" x14ac:dyDescent="0.2"/>
  <cols>
    <col min="1" max="1" width="3.25" style="3" customWidth="1"/>
    <col min="2" max="2" width="10.875" style="3"/>
    <col min="3" max="3" width="12.875" style="3" customWidth="1"/>
    <col min="4" max="4" width="12.375" style="3" customWidth="1"/>
    <col min="5" max="5" width="8.5" style="3" bestFit="1" customWidth="1"/>
    <col min="6" max="6" width="12.625" style="3" bestFit="1" customWidth="1"/>
    <col min="7" max="7" width="12.625" style="3" customWidth="1"/>
    <col min="8" max="8" width="4.25" style="3" customWidth="1"/>
    <col min="9" max="9" width="11.5" style="3" bestFit="1" customWidth="1"/>
    <col min="10" max="10" width="11.875" style="3" bestFit="1" customWidth="1"/>
    <col min="11" max="11" width="4.625" style="3" customWidth="1"/>
    <col min="12" max="12" width="12.25" style="3" bestFit="1" customWidth="1"/>
    <col min="13" max="13" width="12.625" style="3" bestFit="1" customWidth="1"/>
    <col min="14" max="14" width="12.625" style="3" customWidth="1"/>
    <col min="15" max="15" width="13" style="3" customWidth="1"/>
    <col min="16" max="16384" width="10.875" style="3"/>
  </cols>
  <sheetData>
    <row r="3" spans="2:13" x14ac:dyDescent="0.2">
      <c r="B3" s="1" t="s">
        <v>0</v>
      </c>
      <c r="C3" s="1" t="s">
        <v>1</v>
      </c>
      <c r="D3" s="1" t="s">
        <v>2</v>
      </c>
      <c r="E3" s="2"/>
      <c r="F3" s="1" t="s">
        <v>3</v>
      </c>
      <c r="G3" s="1" t="s">
        <v>4</v>
      </c>
      <c r="I3" s="4" t="s">
        <v>17</v>
      </c>
      <c r="J3" s="4" t="s">
        <v>18</v>
      </c>
      <c r="L3" s="4" t="s">
        <v>20</v>
      </c>
      <c r="M3" s="4" t="s">
        <v>19</v>
      </c>
    </row>
    <row r="4" spans="2:13" x14ac:dyDescent="0.2">
      <c r="B4" s="5">
        <v>35795</v>
      </c>
      <c r="C4" s="6">
        <v>16.777460000000001</v>
      </c>
      <c r="D4" s="6">
        <v>17.602142207910521</v>
      </c>
      <c r="E4" s="6"/>
      <c r="F4" s="6">
        <f>(1+C4/100)</f>
        <v>1.1677746</v>
      </c>
      <c r="G4" s="6">
        <f>(1+D4/100)</f>
        <v>1.1760214220791052</v>
      </c>
      <c r="H4" s="6"/>
      <c r="I4" s="6">
        <v>100</v>
      </c>
      <c r="J4" s="6">
        <v>100</v>
      </c>
    </row>
    <row r="5" spans="2:13" x14ac:dyDescent="0.2">
      <c r="B5" s="5">
        <v>36160</v>
      </c>
      <c r="C5" s="6">
        <v>5.45479</v>
      </c>
      <c r="D5" s="6">
        <v>12.053020643607582</v>
      </c>
      <c r="E5" s="6"/>
      <c r="F5" s="6">
        <f t="shared" ref="F5:G23" si="0">(1+C5/100)</f>
        <v>1.0545479</v>
      </c>
      <c r="G5" s="6">
        <f t="shared" si="0"/>
        <v>1.1205302064360758</v>
      </c>
      <c r="H5" s="6"/>
      <c r="I5" s="6">
        <f>I4*(1+C5/100)</f>
        <v>105.45479</v>
      </c>
      <c r="J5" s="6">
        <f>J4*(1+D5/100)</f>
        <v>112.05302064360758</v>
      </c>
      <c r="L5" s="6">
        <f>((I5/I4)-1)*100</f>
        <v>5.4547899999999983</v>
      </c>
      <c r="M5" s="6">
        <f>((J5/J4)-1)*100</f>
        <v>12.053020643607582</v>
      </c>
    </row>
    <row r="6" spans="2:13" x14ac:dyDescent="0.2">
      <c r="B6" s="5">
        <v>36525</v>
      </c>
      <c r="C6" s="6">
        <v>13.01751</v>
      </c>
      <c r="D6" s="6">
        <v>14.530896583690378</v>
      </c>
      <c r="E6" s="6"/>
      <c r="F6" s="6">
        <f t="shared" si="0"/>
        <v>1.1301751</v>
      </c>
      <c r="G6" s="6">
        <f t="shared" si="0"/>
        <v>1.1453089658369038</v>
      </c>
      <c r="H6" s="6"/>
      <c r="I6" s="6">
        <f>I5*(1+C6/100)</f>
        <v>119.18237783372901</v>
      </c>
      <c r="J6" s="6">
        <f t="shared" ref="J6:J23" si="1">J5*(1+D6/100)</f>
        <v>128.33532919223143</v>
      </c>
      <c r="L6" s="6">
        <f t="shared" ref="L6:L23" si="2">((I6/I5)-1)*100</f>
        <v>13.017509999999998</v>
      </c>
      <c r="M6" s="6">
        <f t="shared" ref="M6:M23" si="3">((J6/J5)-1)*100</f>
        <v>14.530896583690378</v>
      </c>
    </row>
    <row r="7" spans="2:13" x14ac:dyDescent="0.2">
      <c r="B7" s="5">
        <v>36891</v>
      </c>
      <c r="C7" s="6">
        <v>11.16343</v>
      </c>
      <c r="D7" s="6">
        <v>11.278967969050502</v>
      </c>
      <c r="E7" s="6"/>
      <c r="F7" s="6">
        <f t="shared" si="0"/>
        <v>1.1116343</v>
      </c>
      <c r="G7" s="6">
        <f t="shared" si="0"/>
        <v>1.112789679690505</v>
      </c>
      <c r="H7" s="6"/>
      <c r="I7" s="6">
        <f>I6*(1+C7/100)</f>
        <v>132.48721915553287</v>
      </c>
      <c r="J7" s="6">
        <f t="shared" si="1"/>
        <v>142.81022986479871</v>
      </c>
      <c r="L7" s="6">
        <f t="shared" si="2"/>
        <v>11.16343000000002</v>
      </c>
      <c r="M7" s="6">
        <f t="shared" si="3"/>
        <v>11.278967969050502</v>
      </c>
    </row>
    <row r="8" spans="2:13" x14ac:dyDescent="0.2">
      <c r="B8" s="5">
        <v>37256</v>
      </c>
      <c r="C8" s="6">
        <v>10.247109999999999</v>
      </c>
      <c r="D8" s="6">
        <v>7.2447845036276881</v>
      </c>
      <c r="E8" s="6"/>
      <c r="F8" s="6">
        <f t="shared" si="0"/>
        <v>1.1024711</v>
      </c>
      <c r="G8" s="6">
        <f t="shared" si="0"/>
        <v>1.0724478450362769</v>
      </c>
      <c r="H8" s="6"/>
      <c r="I8" s="6">
        <f t="shared" ref="I8:I23" si="4">I7*(1+C8/100)</f>
        <v>146.06333023834139</v>
      </c>
      <c r="J8" s="6">
        <f t="shared" si="1"/>
        <v>153.15652326763873</v>
      </c>
      <c r="L8" s="6">
        <f t="shared" si="2"/>
        <v>10.247110000000003</v>
      </c>
      <c r="M8" s="6">
        <f t="shared" si="3"/>
        <v>7.2447845036276881</v>
      </c>
    </row>
    <row r="9" spans="2:13" x14ac:dyDescent="0.2">
      <c r="B9" s="5">
        <v>37621</v>
      </c>
      <c r="C9" s="6">
        <v>9.0966400000000007</v>
      </c>
      <c r="D9" s="6">
        <v>9.3179483465002164</v>
      </c>
      <c r="E9" s="6"/>
      <c r="F9" s="6">
        <f t="shared" si="0"/>
        <v>1.0909664000000001</v>
      </c>
      <c r="G9" s="6">
        <f t="shared" si="0"/>
        <v>1.0931794834650022</v>
      </c>
      <c r="H9" s="6"/>
      <c r="I9" s="6">
        <f t="shared" si="4"/>
        <v>159.35018556213447</v>
      </c>
      <c r="J9" s="6">
        <f t="shared" si="1"/>
        <v>167.4275689950129</v>
      </c>
      <c r="L9" s="6">
        <f t="shared" si="2"/>
        <v>9.0966400000000114</v>
      </c>
      <c r="M9" s="6">
        <f t="shared" si="3"/>
        <v>9.3179483465002164</v>
      </c>
    </row>
    <row r="10" spans="2:13" x14ac:dyDescent="0.2">
      <c r="B10" s="5">
        <v>37986</v>
      </c>
      <c r="C10" s="6">
        <v>14.89392</v>
      </c>
      <c r="D10" s="6">
        <v>10.482314874220865</v>
      </c>
      <c r="E10" s="6"/>
      <c r="F10" s="6">
        <f t="shared" si="0"/>
        <v>1.1489392</v>
      </c>
      <c r="G10" s="6">
        <f t="shared" si="0"/>
        <v>1.1048231487422087</v>
      </c>
      <c r="H10" s="6"/>
      <c r="I10" s="6">
        <f t="shared" si="4"/>
        <v>183.08367471961034</v>
      </c>
      <c r="J10" s="6">
        <f t="shared" si="1"/>
        <v>184.97785396332355</v>
      </c>
      <c r="L10" s="6">
        <f t="shared" si="2"/>
        <v>14.893920000000005</v>
      </c>
      <c r="M10" s="6">
        <f t="shared" si="3"/>
        <v>10.482314874220865</v>
      </c>
    </row>
    <row r="11" spans="2:13" x14ac:dyDescent="0.2">
      <c r="B11" s="5">
        <v>38352</v>
      </c>
      <c r="C11" s="6">
        <v>22.520119999999999</v>
      </c>
      <c r="D11" s="6">
        <v>17.24080954490308</v>
      </c>
      <c r="E11" s="6"/>
      <c r="F11" s="6">
        <f t="shared" si="0"/>
        <v>1.2252011999999999</v>
      </c>
      <c r="G11" s="6">
        <f t="shared" si="0"/>
        <v>1.1724080954490308</v>
      </c>
      <c r="H11" s="6"/>
      <c r="I11" s="6">
        <f t="shared" si="4"/>
        <v>224.31433796687622</v>
      </c>
      <c r="J11" s="6">
        <f t="shared" si="1"/>
        <v>216.86953346538911</v>
      </c>
      <c r="L11" s="6">
        <f t="shared" si="2"/>
        <v>22.520119999999988</v>
      </c>
      <c r="M11" s="6">
        <f t="shared" si="3"/>
        <v>17.24080954490308</v>
      </c>
    </row>
    <row r="12" spans="2:13" x14ac:dyDescent="0.2">
      <c r="B12" s="5">
        <v>38717</v>
      </c>
      <c r="C12" s="6">
        <v>30.020610000000001</v>
      </c>
      <c r="D12" s="6">
        <v>18.933554874758297</v>
      </c>
      <c r="E12" s="6"/>
      <c r="F12" s="6">
        <f t="shared" si="0"/>
        <v>1.3002061</v>
      </c>
      <c r="G12" s="6">
        <f t="shared" si="0"/>
        <v>1.189335548747583</v>
      </c>
      <c r="H12" s="6"/>
      <c r="I12" s="6">
        <f t="shared" si="4"/>
        <v>291.65487054199406</v>
      </c>
      <c r="J12" s="6">
        <f t="shared" si="1"/>
        <v>257.93064559069086</v>
      </c>
      <c r="L12" s="6">
        <f t="shared" si="2"/>
        <v>30.020610000000005</v>
      </c>
      <c r="M12" s="6">
        <f t="shared" si="3"/>
        <v>18.933554874758297</v>
      </c>
    </row>
    <row r="13" spans="2:13" x14ac:dyDescent="0.2">
      <c r="B13" s="5">
        <v>39082</v>
      </c>
      <c r="C13" s="6">
        <v>26.769169999999999</v>
      </c>
      <c r="D13" s="6">
        <v>18.407327473697912</v>
      </c>
      <c r="E13" s="6"/>
      <c r="F13" s="6">
        <f t="shared" si="0"/>
        <v>1.2676916999999999</v>
      </c>
      <c r="G13" s="6">
        <f t="shared" si="0"/>
        <v>1.1840732747369791</v>
      </c>
      <c r="H13" s="6"/>
      <c r="I13" s="6">
        <f t="shared" si="4"/>
        <v>369.72845865066034</v>
      </c>
      <c r="J13" s="6">
        <f t="shared" si="1"/>
        <v>305.40878417959249</v>
      </c>
      <c r="L13" s="6">
        <f t="shared" si="2"/>
        <v>26.769169999999988</v>
      </c>
      <c r="M13" s="6">
        <f t="shared" si="3"/>
        <v>18.407327473697912</v>
      </c>
    </row>
    <row r="14" spans="2:13" x14ac:dyDescent="0.2">
      <c r="B14" s="5">
        <v>39447</v>
      </c>
      <c r="C14" s="6">
        <v>27.271329999999999</v>
      </c>
      <c r="D14" s="6">
        <v>-2.3827944132456036</v>
      </c>
      <c r="E14" s="6"/>
      <c r="F14" s="6">
        <f t="shared" si="0"/>
        <v>1.2727132999999999</v>
      </c>
      <c r="G14" s="6">
        <f t="shared" si="0"/>
        <v>0.97617205586754396</v>
      </c>
      <c r="H14" s="6"/>
      <c r="I14" s="6">
        <f t="shared" si="4"/>
        <v>470.55832671319547</v>
      </c>
      <c r="J14" s="6">
        <f t="shared" si="1"/>
        <v>298.13152073259982</v>
      </c>
      <c r="L14" s="6">
        <f t="shared" si="2"/>
        <v>27.271329999999992</v>
      </c>
      <c r="M14" s="6">
        <f t="shared" si="3"/>
        <v>-2.3827944132456036</v>
      </c>
    </row>
    <row r="15" spans="2:13" x14ac:dyDescent="0.2">
      <c r="B15" s="5">
        <v>39813</v>
      </c>
      <c r="C15" s="6">
        <v>12.692679999999999</v>
      </c>
      <c r="D15" s="6">
        <v>-21.820299560063251</v>
      </c>
      <c r="E15" s="6"/>
      <c r="F15" s="6">
        <f t="shared" si="0"/>
        <v>1.1269268000000001</v>
      </c>
      <c r="G15" s="6">
        <f t="shared" si="0"/>
        <v>0.7817970043993675</v>
      </c>
      <c r="H15" s="6"/>
      <c r="I15" s="6">
        <f t="shared" si="4"/>
        <v>530.28478933625593</v>
      </c>
      <c r="J15" s="6">
        <f t="shared" si="1"/>
        <v>233.07832982577446</v>
      </c>
      <c r="L15" s="6">
        <f t="shared" si="2"/>
        <v>12.692680000000012</v>
      </c>
      <c r="M15" s="6">
        <f t="shared" si="3"/>
        <v>-21.820299560063251</v>
      </c>
    </row>
    <row r="16" spans="2:13" x14ac:dyDescent="0.2">
      <c r="B16" s="5">
        <v>40178</v>
      </c>
      <c r="C16" s="6">
        <v>8.2747100000000007</v>
      </c>
      <c r="D16" s="6">
        <v>3.1372499308292001</v>
      </c>
      <c r="E16" s="6"/>
      <c r="F16" s="6">
        <f t="shared" si="0"/>
        <v>1.0827471</v>
      </c>
      <c r="G16" s="6">
        <f t="shared" si="0"/>
        <v>1.031372499308292</v>
      </c>
      <c r="H16" s="6"/>
      <c r="I16" s="6">
        <f t="shared" si="4"/>
        <v>574.164317827942</v>
      </c>
      <c r="J16" s="6">
        <f t="shared" si="1"/>
        <v>240.39057956701143</v>
      </c>
      <c r="L16" s="6">
        <f t="shared" si="2"/>
        <v>8.2747099999999953</v>
      </c>
      <c r="M16" s="6">
        <f t="shared" si="3"/>
        <v>3.1372499308292001</v>
      </c>
    </row>
    <row r="17" spans="2:15" x14ac:dyDescent="0.2">
      <c r="B17" s="5">
        <v>40543</v>
      </c>
      <c r="C17" s="6">
        <v>13.60201</v>
      </c>
      <c r="D17" s="6">
        <v>15.010182184289512</v>
      </c>
      <c r="E17" s="6"/>
      <c r="F17" s="6">
        <f t="shared" si="0"/>
        <v>1.1360201000000001</v>
      </c>
      <c r="G17" s="6">
        <f t="shared" si="0"/>
        <v>1.1501018218428951</v>
      </c>
      <c r="H17" s="6"/>
      <c r="I17" s="6">
        <f t="shared" si="4"/>
        <v>652.26220575533046</v>
      </c>
      <c r="J17" s="6">
        <f t="shared" si="1"/>
        <v>276.47364351388927</v>
      </c>
      <c r="L17" s="6">
        <f t="shared" si="2"/>
        <v>13.602010000000009</v>
      </c>
      <c r="M17" s="6">
        <f t="shared" si="3"/>
        <v>15.010182184289512</v>
      </c>
    </row>
    <row r="18" spans="2:15" x14ac:dyDescent="0.2">
      <c r="B18" s="5">
        <v>40908</v>
      </c>
      <c r="C18" s="6">
        <v>10.904199999999999</v>
      </c>
      <c r="D18" s="6">
        <v>8.2273224013193591</v>
      </c>
      <c r="E18" s="6"/>
      <c r="F18" s="6">
        <f t="shared" si="0"/>
        <v>1.1090420000000001</v>
      </c>
      <c r="G18" s="6">
        <f t="shared" si="0"/>
        <v>1.0822732240131936</v>
      </c>
      <c r="H18" s="6"/>
      <c r="I18" s="6">
        <f t="shared" si="4"/>
        <v>723.38618119530327</v>
      </c>
      <c r="J18" s="6">
        <f t="shared" si="1"/>
        <v>299.22002152045133</v>
      </c>
      <c r="L18" s="6">
        <f t="shared" si="2"/>
        <v>10.904200000000008</v>
      </c>
      <c r="M18" s="6">
        <f t="shared" si="3"/>
        <v>8.2273224013193591</v>
      </c>
    </row>
    <row r="19" spans="2:15" x14ac:dyDescent="0.2">
      <c r="B19" s="5">
        <v>41274</v>
      </c>
      <c r="C19" s="6">
        <v>14.37792</v>
      </c>
      <c r="D19" s="6">
        <v>3.7803144642035935</v>
      </c>
      <c r="E19" s="6"/>
      <c r="F19" s="6">
        <f t="shared" si="0"/>
        <v>1.1437792</v>
      </c>
      <c r="G19" s="6">
        <f t="shared" si="0"/>
        <v>1.0378031446420359</v>
      </c>
      <c r="H19" s="6"/>
      <c r="I19" s="6">
        <f t="shared" si="4"/>
        <v>827.39406761861903</v>
      </c>
      <c r="J19" s="6">
        <f t="shared" si="1"/>
        <v>310.53147927378205</v>
      </c>
      <c r="L19" s="6">
        <f t="shared" si="2"/>
        <v>14.37792</v>
      </c>
      <c r="M19" s="6">
        <f t="shared" si="3"/>
        <v>3.7803144642035935</v>
      </c>
    </row>
    <row r="20" spans="2:15" x14ac:dyDescent="0.2">
      <c r="B20" s="5">
        <v>41639</v>
      </c>
      <c r="C20" s="6">
        <v>15.65837</v>
      </c>
      <c r="D20" s="6">
        <v>11.212744650758522</v>
      </c>
      <c r="E20" s="6"/>
      <c r="F20" s="6">
        <f t="shared" si="0"/>
        <v>1.1565837000000001</v>
      </c>
      <c r="G20" s="6">
        <f t="shared" si="0"/>
        <v>1.1121274465075852</v>
      </c>
      <c r="H20" s="6"/>
      <c r="I20" s="6">
        <f t="shared" si="4"/>
        <v>956.95049208439264</v>
      </c>
      <c r="J20" s="6">
        <f t="shared" si="1"/>
        <v>345.35058110497437</v>
      </c>
      <c r="L20" s="6">
        <f t="shared" si="2"/>
        <v>15.65837000000001</v>
      </c>
      <c r="M20" s="6">
        <f t="shared" si="3"/>
        <v>11.212744650758522</v>
      </c>
    </row>
    <row r="21" spans="2:15" x14ac:dyDescent="0.2">
      <c r="B21" s="5">
        <v>42004</v>
      </c>
      <c r="C21" s="6">
        <v>12.66527</v>
      </c>
      <c r="D21" s="6">
        <v>17.707097800009784</v>
      </c>
      <c r="E21" s="6"/>
      <c r="F21" s="6">
        <f t="shared" si="0"/>
        <v>1.1266527</v>
      </c>
      <c r="G21" s="6">
        <f t="shared" si="0"/>
        <v>1.1770709780000979</v>
      </c>
      <c r="H21" s="6"/>
      <c r="I21" s="6">
        <f t="shared" si="4"/>
        <v>1078.1508556732094</v>
      </c>
      <c r="J21" s="6">
        <f t="shared" si="1"/>
        <v>406.50214625413429</v>
      </c>
      <c r="L21" s="6">
        <f t="shared" si="2"/>
        <v>12.665269999999973</v>
      </c>
      <c r="M21" s="6">
        <f t="shared" si="3"/>
        <v>17.707097800009784</v>
      </c>
    </row>
    <row r="22" spans="2:15" x14ac:dyDescent="0.2">
      <c r="B22" s="5">
        <v>42369</v>
      </c>
      <c r="C22" s="6">
        <v>12.61443</v>
      </c>
      <c r="D22" s="6">
        <v>13.333773664772242</v>
      </c>
      <c r="E22" s="6"/>
      <c r="F22" s="6">
        <f t="shared" si="0"/>
        <v>1.1261443</v>
      </c>
      <c r="G22" s="6">
        <f t="shared" si="0"/>
        <v>1.1333377366477224</v>
      </c>
      <c r="H22" s="6"/>
      <c r="I22" s="6">
        <f t="shared" si="4"/>
        <v>1214.1534406565074</v>
      </c>
      <c r="J22" s="6">
        <f t="shared" si="1"/>
        <v>460.70422237810197</v>
      </c>
      <c r="L22" s="6">
        <f t="shared" si="2"/>
        <v>12.614429999999999</v>
      </c>
      <c r="M22" s="6">
        <f t="shared" si="3"/>
        <v>13.333773664772242</v>
      </c>
    </row>
    <row r="23" spans="2:15" x14ac:dyDescent="0.2">
      <c r="B23" s="5">
        <v>42735</v>
      </c>
      <c r="C23" s="6">
        <v>10.99264</v>
      </c>
      <c r="D23" s="6">
        <v>3.8854622562728647</v>
      </c>
      <c r="E23" s="6"/>
      <c r="F23" s="6">
        <f t="shared" si="0"/>
        <v>1.1099264</v>
      </c>
      <c r="G23" s="6">
        <f t="shared" si="0"/>
        <v>1.0388546225627286</v>
      </c>
      <c r="H23" s="6"/>
      <c r="I23" s="6">
        <f t="shared" si="4"/>
        <v>1347.6209574354909</v>
      </c>
      <c r="J23" s="6">
        <f t="shared" si="1"/>
        <v>478.60471105165851</v>
      </c>
      <c r="L23" s="6">
        <f t="shared" si="2"/>
        <v>10.992639999999998</v>
      </c>
      <c r="M23" s="6">
        <f t="shared" si="3"/>
        <v>3.8854622562728647</v>
      </c>
    </row>
    <row r="24" spans="2:15" x14ac:dyDescent="0.2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6" spans="2:15" ht="15.75" x14ac:dyDescent="0.3">
      <c r="D26" s="2" t="s">
        <v>5</v>
      </c>
      <c r="E26" s="6">
        <f>SUM(C4:C23)</f>
        <v>299.01432000000005</v>
      </c>
      <c r="F26" s="6">
        <f>SUM(D4:D23)</f>
        <v>189.18282040111328</v>
      </c>
      <c r="G26" s="6"/>
    </row>
    <row r="27" spans="2:15" x14ac:dyDescent="0.2">
      <c r="D27" s="2" t="s">
        <v>6</v>
      </c>
      <c r="E27" s="3">
        <f>COUNT(C4:C23)</f>
        <v>20</v>
      </c>
      <c r="F27" s="3">
        <f>COUNT(D4:D23)</f>
        <v>20</v>
      </c>
    </row>
    <row r="28" spans="2:15" ht="15.75" x14ac:dyDescent="0.3">
      <c r="C28" s="2" t="s">
        <v>7</v>
      </c>
      <c r="D28" s="7" t="s">
        <v>8</v>
      </c>
      <c r="E28" s="8">
        <f>E26/E27</f>
        <v>14.950716000000003</v>
      </c>
      <c r="F28" s="8">
        <f>F26/F27</f>
        <v>9.4591410200556645</v>
      </c>
      <c r="G28" s="8"/>
    </row>
    <row r="29" spans="2:15" ht="15.75" x14ac:dyDescent="0.3">
      <c r="C29" s="9" t="s">
        <v>9</v>
      </c>
      <c r="D29" s="10" t="s">
        <v>10</v>
      </c>
      <c r="E29" s="11">
        <f>AVERAGE(C4:C23)</f>
        <v>14.950716000000003</v>
      </c>
      <c r="F29" s="11">
        <f>AVERAGE(D4:D23)</f>
        <v>9.4591410200556645</v>
      </c>
      <c r="G29" s="11"/>
    </row>
    <row r="30" spans="2:15" x14ac:dyDescent="0.2">
      <c r="C30" s="2" t="s">
        <v>11</v>
      </c>
      <c r="D30" s="2" t="s">
        <v>12</v>
      </c>
      <c r="E30" s="8">
        <f>PRODUCT(F4:F23)</f>
        <v>15.737175245208475</v>
      </c>
      <c r="F30" s="8">
        <f>PRODUCT(G4:G23)</f>
        <v>5.6284939290473064</v>
      </c>
      <c r="G30" s="8"/>
    </row>
    <row r="31" spans="2:15" ht="14.25" x14ac:dyDescent="0.2">
      <c r="C31" s="2" t="s">
        <v>13</v>
      </c>
      <c r="D31" s="2" t="s">
        <v>14</v>
      </c>
      <c r="E31" s="8">
        <f>E30^(1/E27)-1</f>
        <v>0.14774745661660815</v>
      </c>
      <c r="F31" s="8">
        <f>F30^(1/F27)-1</f>
        <v>9.0233719602995865E-2</v>
      </c>
      <c r="G31" s="8"/>
    </row>
    <row r="32" spans="2:15" ht="15.75" x14ac:dyDescent="0.3">
      <c r="C32" s="9" t="s">
        <v>15</v>
      </c>
      <c r="D32" s="10" t="s">
        <v>16</v>
      </c>
      <c r="E32" s="11">
        <f>GEOMEAN(F4:F23)-1</f>
        <v>0.14774745661660815</v>
      </c>
      <c r="F32" s="11">
        <f>GEOMEAN(G4:G23)-1</f>
        <v>9.0233719602995865E-2</v>
      </c>
      <c r="G32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2024-07-16T06:48:49Z</dcterms:created>
  <dcterms:modified xsi:type="dcterms:W3CDTF">2026-03-20T18:22:31Z</dcterms:modified>
</cp:coreProperties>
</file>